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ATA KANTOR LAINNYA\APLIKASI RAPORT KURMED\"/>
    </mc:Choice>
  </mc:AlternateContent>
  <bookViews>
    <workbookView showSheetTabs="0" xWindow="9990" yWindow="-135" windowWidth="10890" windowHeight="8010" tabRatio="868"/>
  </bookViews>
  <sheets>
    <sheet name="HOME" sheetId="1" r:id="rId1"/>
    <sheet name="Kriteria" sheetId="2" r:id="rId2"/>
    <sheet name="data" sheetId="3" r:id="rId3"/>
    <sheet name="Formatif" sheetId="4" r:id="rId4"/>
    <sheet name="Wali Kelas" sheetId="20" r:id="rId5"/>
    <sheet name="DS" sheetId="12" r:id="rId6"/>
    <sheet name="OLAH Formatif" sheetId="13" r:id="rId7"/>
    <sheet name="Petunjuk" sheetId="14" r:id="rId8"/>
    <sheet name="profil" sheetId="22" r:id="rId9"/>
    <sheet name="Rank" sheetId="7" r:id="rId10"/>
    <sheet name="UK" sheetId="8" r:id="rId11"/>
    <sheet name="Prj" sheetId="9" r:id="rId12"/>
    <sheet name="Pf" sheetId="10" r:id="rId13"/>
    <sheet name="PTS" sheetId="11" r:id="rId14"/>
    <sheet name="Diri Sendiri" sheetId="16" r:id="rId15"/>
    <sheet name="PAT" sheetId="17" r:id="rId16"/>
    <sheet name="Jur KI1" sheetId="18" r:id="rId17"/>
    <sheet name="Jur KI2" sheetId="19" r:id="rId18"/>
    <sheet name="OLAH Ketrmpln" sheetId="15" r:id="rId19"/>
  </sheets>
  <externalReferences>
    <externalReference r:id="rId20"/>
    <externalReference r:id="rId21"/>
  </externalReferences>
  <definedNames>
    <definedName name="bina">'[1]R3-Bina'!$B$4:$F$53</definedName>
    <definedName name="bjw">'[1]R3-BJW'!$B$4:$F$53</definedName>
    <definedName name="ipa">'[1]R3-IPA'!$B$4:$F$53</definedName>
    <definedName name="ips">'[1]R3-IPS'!$B$4:$F$53</definedName>
    <definedName name="k_1gab">'[1]K1-GAB'!$A$7:$AA$56</definedName>
    <definedName name="k_2gab">'[1]K2 GAB'!$A$11:$AM$60</definedName>
    <definedName name="kepjok">'[1]R4-PJOK'!$B$4:$F$53</definedName>
    <definedName name="ketbina">'[1]R4-BINA'!$B$4:$F$53</definedName>
    <definedName name="ketbjw">'[1]R4-BJW'!$B$4:$F$53</definedName>
    <definedName name="ketipa">'[1]R4-IPA'!$B$4:$F$53</definedName>
    <definedName name="ketips">'[1]R4-IPS'!$B$4:$F$53</definedName>
    <definedName name="ketmlk_2">'[1]R4-MLK2'!$B$4:$F$53</definedName>
    <definedName name="ketmlk_3">'[1]R4-MLK3'!$B$4:$F$53</definedName>
    <definedName name="ketmtk">'[1]R4-MTK'!$B$4:$F$53</definedName>
    <definedName name="ketpai">'[1]R4-PAI'!$B$4:$F$53</definedName>
    <definedName name="ketpkn">'[1]R4-PKN'!$B$4:$F$53</definedName>
    <definedName name="ketsbdp">'[1]R4-SBDP'!$B$4:$F$53</definedName>
    <definedName name="mlk_2">'[1]R3-MLK2'!$B$4:$F$53</definedName>
    <definedName name="mlk_3">'[1]R3-MLK3'!$B$4:$F$53</definedName>
    <definedName name="mtk">'[1]R3-MTK'!$B$4:$F$53</definedName>
    <definedName name="pai">'[1]R3-PAI'!$B$4:$F$53</definedName>
    <definedName name="pjok">'[1]R3-PJOK'!$B$4:$F$53</definedName>
    <definedName name="pkn">'[1]R3-PKN'!$B$4:$F$53</definedName>
    <definedName name="_xlnm.Print_Area" localSheetId="14">'Diri Sendiri'!$A$1:$H$49</definedName>
    <definedName name="_xlnm.Print_Area" localSheetId="5">DS!$A$1:$K$37</definedName>
    <definedName name="_xlnm.Print_Area" localSheetId="16">'Jur KI1'!$A$1:$K$55</definedName>
    <definedName name="_xlnm.Print_Area" localSheetId="17">'Jur KI2'!$A$1:$K$55</definedName>
    <definedName name="_xlnm.Print_Area" localSheetId="15">PAT!$A$1:$J$53</definedName>
    <definedName name="_xlnm.Print_Area" localSheetId="9">Rank!$A$1:$J$57</definedName>
    <definedName name="_xlnm.Print_Area" localSheetId="4">'Wali Kelas'!$A$1:$I$56</definedName>
    <definedName name="_xlnm.Print_Titles" localSheetId="16">'Jur KI1'!$12:$12</definedName>
    <definedName name="_xlnm.Print_Titles" localSheetId="17">'Jur KI2'!$12:$12</definedName>
    <definedName name="sbdp">'[1]R3-SBDP'!$B$4:$F$53</definedName>
    <definedName name="siswa">'[1]DATA SISWA'!$B$7:$W$66</definedName>
  </definedNames>
  <calcPr calcId="152511"/>
</workbook>
</file>

<file path=xl/calcChain.xml><?xml version="1.0" encoding="utf-8"?>
<calcChain xmlns="http://schemas.openxmlformats.org/spreadsheetml/2006/main">
  <c r="I30" i="12" l="1"/>
  <c r="G50" i="20"/>
  <c r="G55" i="20" l="1"/>
  <c r="G54" i="20"/>
  <c r="D51" i="20"/>
  <c r="B36" i="12"/>
  <c r="B35" i="12"/>
  <c r="I36" i="12"/>
  <c r="I35" i="12"/>
  <c r="E27" i="12"/>
  <c r="E25" i="12"/>
  <c r="E23" i="12"/>
  <c r="E21" i="12"/>
  <c r="E19" i="12"/>
  <c r="E17" i="12"/>
  <c r="E15" i="12"/>
  <c r="E13" i="12"/>
  <c r="D27" i="12"/>
  <c r="D25" i="12"/>
  <c r="D23" i="12"/>
  <c r="D21" i="12"/>
  <c r="D19" i="12"/>
  <c r="D17" i="12"/>
  <c r="D15" i="12"/>
  <c r="B27" i="12"/>
  <c r="B25" i="12"/>
  <c r="B23" i="12"/>
  <c r="B21" i="12"/>
  <c r="B19" i="12"/>
  <c r="B17" i="12"/>
  <c r="B15" i="12"/>
  <c r="D13" i="12"/>
  <c r="B13" i="12"/>
  <c r="C3" i="4"/>
  <c r="CR29" i="4"/>
  <c r="CR30" i="4"/>
  <c r="CR31" i="4"/>
  <c r="CR32" i="4"/>
  <c r="CR33" i="4"/>
  <c r="CR34" i="4"/>
  <c r="CR35" i="4"/>
  <c r="CR36" i="4"/>
  <c r="CR37" i="4"/>
  <c r="CR38" i="4"/>
  <c r="CR39" i="4"/>
  <c r="CR40" i="4"/>
  <c r="CR41" i="4"/>
  <c r="CR42" i="4"/>
  <c r="CR43" i="4"/>
  <c r="CR44" i="4"/>
  <c r="CR45" i="4"/>
  <c r="CR46" i="4"/>
  <c r="CR47" i="4"/>
  <c r="CR48" i="4"/>
  <c r="CR49" i="4"/>
  <c r="CR50" i="4"/>
  <c r="CR51" i="4"/>
  <c r="CR52" i="4"/>
  <c r="CR53" i="4"/>
  <c r="CR54" i="4"/>
  <c r="CR55" i="4"/>
  <c r="CR56" i="4"/>
  <c r="CR57" i="4"/>
  <c r="CR58" i="4"/>
  <c r="CR59" i="4"/>
  <c r="CR60" i="4"/>
  <c r="CR61" i="4"/>
  <c r="CR62" i="4"/>
  <c r="CR28" i="4"/>
  <c r="B13" i="20" l="1"/>
  <c r="C13" i="20"/>
  <c r="H9" i="20" l="1"/>
  <c r="H8" i="20"/>
  <c r="L2" i="13"/>
  <c r="X2" i="13" s="1"/>
  <c r="K2" i="13"/>
  <c r="W2" i="13" s="1"/>
  <c r="J2" i="13"/>
  <c r="V2" i="13" s="1"/>
  <c r="I2" i="13"/>
  <c r="U2" i="13" s="1"/>
  <c r="N10" i="13"/>
  <c r="N9" i="13"/>
  <c r="N7" i="13"/>
  <c r="N6" i="13"/>
  <c r="N8" i="13" s="1"/>
  <c r="N5" i="13"/>
  <c r="N3" i="13"/>
  <c r="N4" i="13" s="1"/>
  <c r="M4" i="13"/>
  <c r="M5" i="13"/>
  <c r="M6" i="13"/>
  <c r="M7" i="13"/>
  <c r="M8" i="13"/>
  <c r="M9" i="13"/>
  <c r="M10" i="13"/>
  <c r="D55" i="20"/>
  <c r="D54" i="20"/>
  <c r="D47" i="20"/>
  <c r="C47" i="20"/>
  <c r="B47" i="20"/>
  <c r="D46" i="20"/>
  <c r="C46" i="20"/>
  <c r="B46" i="20"/>
  <c r="D45" i="20"/>
  <c r="C45" i="20"/>
  <c r="B45" i="20"/>
  <c r="D44" i="20"/>
  <c r="C44" i="20"/>
  <c r="B44" i="20"/>
  <c r="D43" i="20"/>
  <c r="C43" i="20"/>
  <c r="B43" i="20"/>
  <c r="D42" i="20"/>
  <c r="C42" i="20"/>
  <c r="B42" i="20"/>
  <c r="D41" i="20"/>
  <c r="C41" i="20"/>
  <c r="B41" i="20"/>
  <c r="D40" i="20"/>
  <c r="C40" i="20"/>
  <c r="B40" i="20"/>
  <c r="D39" i="20"/>
  <c r="C39" i="20"/>
  <c r="B39" i="20"/>
  <c r="D38" i="20"/>
  <c r="C38" i="20"/>
  <c r="B38" i="20"/>
  <c r="D37" i="20"/>
  <c r="C37" i="20"/>
  <c r="B37" i="20"/>
  <c r="D36" i="20"/>
  <c r="C36" i="20"/>
  <c r="B36" i="20"/>
  <c r="D35" i="20"/>
  <c r="C35" i="20"/>
  <c r="B35" i="20"/>
  <c r="D34" i="20"/>
  <c r="C34" i="20"/>
  <c r="B34" i="20"/>
  <c r="D33" i="20"/>
  <c r="C33" i="20"/>
  <c r="B33" i="20"/>
  <c r="D32" i="20"/>
  <c r="C32" i="20"/>
  <c r="B32" i="20"/>
  <c r="D31" i="20"/>
  <c r="C31" i="20"/>
  <c r="B31" i="20"/>
  <c r="D30" i="20"/>
  <c r="C30" i="20"/>
  <c r="B30" i="20"/>
  <c r="D29" i="20"/>
  <c r="C29" i="20"/>
  <c r="B29" i="20"/>
  <c r="D28" i="20"/>
  <c r="C28" i="20"/>
  <c r="B28" i="20"/>
  <c r="D27" i="20"/>
  <c r="C27" i="20"/>
  <c r="B27" i="20"/>
  <c r="D26" i="20"/>
  <c r="C26" i="20"/>
  <c r="B26" i="20"/>
  <c r="D25" i="20"/>
  <c r="C25" i="20"/>
  <c r="B25" i="20"/>
  <c r="D24" i="20"/>
  <c r="C24" i="20"/>
  <c r="B24" i="20"/>
  <c r="D23" i="20"/>
  <c r="C23" i="20"/>
  <c r="B23" i="20"/>
  <c r="D22" i="20"/>
  <c r="C22" i="20"/>
  <c r="B22" i="20"/>
  <c r="D21" i="20"/>
  <c r="C21" i="20"/>
  <c r="B21" i="20"/>
  <c r="D20" i="20"/>
  <c r="C20" i="20"/>
  <c r="B20" i="20"/>
  <c r="D19" i="20"/>
  <c r="C19" i="20"/>
  <c r="B19" i="20"/>
  <c r="D18" i="20"/>
  <c r="C18" i="20"/>
  <c r="B18" i="20"/>
  <c r="D17" i="20"/>
  <c r="C17" i="20"/>
  <c r="B17" i="20"/>
  <c r="D16" i="20"/>
  <c r="C16" i="20"/>
  <c r="B16" i="20"/>
  <c r="D15" i="20"/>
  <c r="C15" i="20"/>
  <c r="B15" i="20"/>
  <c r="D14" i="20"/>
  <c r="C14" i="20"/>
  <c r="B14" i="20"/>
  <c r="D13" i="20"/>
  <c r="BG63" i="4" l="1"/>
  <c r="BF29" i="4"/>
  <c r="BH29" i="4" s="1"/>
  <c r="BF30" i="4"/>
  <c r="BH30" i="4" s="1"/>
  <c r="BF31" i="4"/>
  <c r="BH31" i="4" s="1"/>
  <c r="BF32" i="4"/>
  <c r="BH32" i="4" s="1"/>
  <c r="BF33" i="4"/>
  <c r="BH33" i="4" s="1"/>
  <c r="BF34" i="4"/>
  <c r="BH34" i="4" s="1"/>
  <c r="BF35" i="4"/>
  <c r="BH35" i="4" s="1"/>
  <c r="BF36" i="4"/>
  <c r="BH36" i="4" s="1"/>
  <c r="BF37" i="4"/>
  <c r="BH37" i="4" s="1"/>
  <c r="BF38" i="4"/>
  <c r="BH38" i="4" s="1"/>
  <c r="BF39" i="4"/>
  <c r="BH39" i="4" s="1"/>
  <c r="BF40" i="4"/>
  <c r="BH40" i="4" s="1"/>
  <c r="BF41" i="4"/>
  <c r="BH41" i="4" s="1"/>
  <c r="BF42" i="4"/>
  <c r="BH42" i="4" s="1"/>
  <c r="BF43" i="4"/>
  <c r="BH43" i="4" s="1"/>
  <c r="BF44" i="4"/>
  <c r="BH44" i="4" s="1"/>
  <c r="BF45" i="4"/>
  <c r="BH45" i="4" s="1"/>
  <c r="BF46" i="4"/>
  <c r="BH46" i="4" s="1"/>
  <c r="BF47" i="4"/>
  <c r="BH47" i="4" s="1"/>
  <c r="BF48" i="4"/>
  <c r="BH48" i="4" s="1"/>
  <c r="BF49" i="4"/>
  <c r="BH49" i="4" s="1"/>
  <c r="BF50" i="4"/>
  <c r="BH50" i="4" s="1"/>
  <c r="BF51" i="4"/>
  <c r="BH51" i="4" s="1"/>
  <c r="BF52" i="4"/>
  <c r="BH52" i="4" s="1"/>
  <c r="BF53" i="4"/>
  <c r="BH53" i="4" s="1"/>
  <c r="BF54" i="4"/>
  <c r="BH54" i="4" s="1"/>
  <c r="BF55" i="4"/>
  <c r="BH55" i="4" s="1"/>
  <c r="BF56" i="4"/>
  <c r="BH56" i="4" s="1"/>
  <c r="BF57" i="4"/>
  <c r="BH57" i="4" s="1"/>
  <c r="BF58" i="4"/>
  <c r="BH58" i="4" s="1"/>
  <c r="BF59" i="4"/>
  <c r="BH59" i="4" s="1"/>
  <c r="BF60" i="4"/>
  <c r="BH60" i="4" s="1"/>
  <c r="BF61" i="4"/>
  <c r="BH61" i="4" s="1"/>
  <c r="BF62" i="4"/>
  <c r="BH62" i="4" s="1"/>
  <c r="BF28" i="4"/>
  <c r="BH28" i="4" s="1"/>
  <c r="BB63" i="4"/>
  <c r="BC63" i="4"/>
  <c r="BD63" i="4"/>
  <c r="BE63" i="4"/>
  <c r="AT63" i="4"/>
  <c r="W28" i="4"/>
  <c r="C29" i="4"/>
  <c r="CH29" i="4" s="1"/>
  <c r="D29" i="4"/>
  <c r="E29" i="4"/>
  <c r="F29" i="4"/>
  <c r="G29" i="4"/>
  <c r="H29" i="4"/>
  <c r="I29" i="4"/>
  <c r="J29" i="4"/>
  <c r="K29" i="4"/>
  <c r="L29" i="4"/>
  <c r="C30" i="4"/>
  <c r="CH30" i="4" s="1"/>
  <c r="D30" i="4"/>
  <c r="E30" i="4"/>
  <c r="F30" i="4"/>
  <c r="G30" i="4"/>
  <c r="H30" i="4"/>
  <c r="I30" i="4"/>
  <c r="J30" i="4"/>
  <c r="K30" i="4"/>
  <c r="L30" i="4"/>
  <c r="C31" i="4"/>
  <c r="CH31" i="4" s="1"/>
  <c r="D31" i="4"/>
  <c r="E31" i="4"/>
  <c r="F31" i="4"/>
  <c r="G31" i="4"/>
  <c r="H31" i="4"/>
  <c r="I31" i="4"/>
  <c r="J31" i="4"/>
  <c r="K31" i="4"/>
  <c r="L31" i="4"/>
  <c r="C32" i="4"/>
  <c r="CH32" i="4" s="1"/>
  <c r="D32" i="4"/>
  <c r="E32" i="4"/>
  <c r="F32" i="4"/>
  <c r="G32" i="4"/>
  <c r="H32" i="4"/>
  <c r="I32" i="4"/>
  <c r="J32" i="4"/>
  <c r="K32" i="4"/>
  <c r="L32" i="4"/>
  <c r="C33" i="4"/>
  <c r="CH33" i="4" s="1"/>
  <c r="D33" i="4"/>
  <c r="E33" i="4"/>
  <c r="F33" i="4"/>
  <c r="G33" i="4"/>
  <c r="H33" i="4"/>
  <c r="I33" i="4"/>
  <c r="J33" i="4"/>
  <c r="K33" i="4"/>
  <c r="L33" i="4"/>
  <c r="C34" i="4"/>
  <c r="CH34" i="4" s="1"/>
  <c r="D34" i="4"/>
  <c r="E34" i="4"/>
  <c r="F34" i="4"/>
  <c r="G34" i="4"/>
  <c r="H34" i="4"/>
  <c r="I34" i="4"/>
  <c r="J34" i="4"/>
  <c r="K34" i="4"/>
  <c r="L34" i="4"/>
  <c r="C35" i="4"/>
  <c r="CH35" i="4" s="1"/>
  <c r="D35" i="4"/>
  <c r="E35" i="4"/>
  <c r="F35" i="4"/>
  <c r="G35" i="4"/>
  <c r="H35" i="4"/>
  <c r="I35" i="4"/>
  <c r="J35" i="4"/>
  <c r="K35" i="4"/>
  <c r="L35" i="4"/>
  <c r="C36" i="4"/>
  <c r="CH36" i="4" s="1"/>
  <c r="D36" i="4"/>
  <c r="E36" i="4"/>
  <c r="F36" i="4"/>
  <c r="G36" i="4"/>
  <c r="H36" i="4"/>
  <c r="I36" i="4"/>
  <c r="J36" i="4"/>
  <c r="K36" i="4"/>
  <c r="L36" i="4"/>
  <c r="C37" i="4"/>
  <c r="CH37" i="4" s="1"/>
  <c r="D37" i="4"/>
  <c r="E37" i="4"/>
  <c r="F37" i="4"/>
  <c r="G37" i="4"/>
  <c r="H37" i="4"/>
  <c r="I37" i="4"/>
  <c r="J37" i="4"/>
  <c r="K37" i="4"/>
  <c r="L37" i="4"/>
  <c r="C38" i="4"/>
  <c r="CH38" i="4" s="1"/>
  <c r="D38" i="4"/>
  <c r="E38" i="4"/>
  <c r="F38" i="4"/>
  <c r="G38" i="4"/>
  <c r="H38" i="4"/>
  <c r="I38" i="4"/>
  <c r="J38" i="4"/>
  <c r="K38" i="4"/>
  <c r="L38" i="4"/>
  <c r="C39" i="4"/>
  <c r="CH39" i="4" s="1"/>
  <c r="D39" i="4"/>
  <c r="E39" i="4"/>
  <c r="F39" i="4"/>
  <c r="G39" i="4"/>
  <c r="H39" i="4"/>
  <c r="I39" i="4"/>
  <c r="J39" i="4"/>
  <c r="K39" i="4"/>
  <c r="L39" i="4"/>
  <c r="C40" i="4"/>
  <c r="CH40" i="4" s="1"/>
  <c r="D40" i="4"/>
  <c r="E40" i="4"/>
  <c r="F40" i="4"/>
  <c r="G40" i="4"/>
  <c r="H40" i="4"/>
  <c r="I40" i="4"/>
  <c r="J40" i="4"/>
  <c r="K40" i="4"/>
  <c r="L40" i="4"/>
  <c r="C41" i="4"/>
  <c r="CH41" i="4" s="1"/>
  <c r="D41" i="4"/>
  <c r="E41" i="4"/>
  <c r="F41" i="4"/>
  <c r="G41" i="4"/>
  <c r="H41" i="4"/>
  <c r="I41" i="4"/>
  <c r="J41" i="4"/>
  <c r="K41" i="4"/>
  <c r="L41" i="4"/>
  <c r="C42" i="4"/>
  <c r="CH42" i="4" s="1"/>
  <c r="D42" i="4"/>
  <c r="E42" i="4"/>
  <c r="F42" i="4"/>
  <c r="G42" i="4"/>
  <c r="H42" i="4"/>
  <c r="I42" i="4"/>
  <c r="J42" i="4"/>
  <c r="K42" i="4"/>
  <c r="L42" i="4"/>
  <c r="C43" i="4"/>
  <c r="CH43" i="4" s="1"/>
  <c r="D43" i="4"/>
  <c r="E43" i="4"/>
  <c r="F43" i="4"/>
  <c r="G43" i="4"/>
  <c r="H43" i="4"/>
  <c r="I43" i="4"/>
  <c r="J43" i="4"/>
  <c r="K43" i="4"/>
  <c r="L43" i="4"/>
  <c r="C44" i="4"/>
  <c r="CH44" i="4" s="1"/>
  <c r="D44" i="4"/>
  <c r="E44" i="4"/>
  <c r="F44" i="4"/>
  <c r="G44" i="4"/>
  <c r="H44" i="4"/>
  <c r="I44" i="4"/>
  <c r="J44" i="4"/>
  <c r="K44" i="4"/>
  <c r="L44" i="4"/>
  <c r="C45" i="4"/>
  <c r="CH45" i="4" s="1"/>
  <c r="D45" i="4"/>
  <c r="E45" i="4"/>
  <c r="F45" i="4"/>
  <c r="G45" i="4"/>
  <c r="H45" i="4"/>
  <c r="I45" i="4"/>
  <c r="J45" i="4"/>
  <c r="K45" i="4"/>
  <c r="L45" i="4"/>
  <c r="C46" i="4"/>
  <c r="CH46" i="4" s="1"/>
  <c r="D46" i="4"/>
  <c r="E46" i="4"/>
  <c r="F46" i="4"/>
  <c r="G46" i="4"/>
  <c r="H46" i="4"/>
  <c r="I46" i="4"/>
  <c r="J46" i="4"/>
  <c r="K46" i="4"/>
  <c r="L46" i="4"/>
  <c r="C47" i="4"/>
  <c r="CH47" i="4" s="1"/>
  <c r="D47" i="4"/>
  <c r="E47" i="4"/>
  <c r="F47" i="4"/>
  <c r="G47" i="4"/>
  <c r="H47" i="4"/>
  <c r="I47" i="4"/>
  <c r="J47" i="4"/>
  <c r="K47" i="4"/>
  <c r="L47" i="4"/>
  <c r="C48" i="4"/>
  <c r="CH48" i="4" s="1"/>
  <c r="D48" i="4"/>
  <c r="E48" i="4"/>
  <c r="F48" i="4"/>
  <c r="G48" i="4"/>
  <c r="H48" i="4"/>
  <c r="I48" i="4"/>
  <c r="J48" i="4"/>
  <c r="K48" i="4"/>
  <c r="L48" i="4"/>
  <c r="C49" i="4"/>
  <c r="CH49" i="4" s="1"/>
  <c r="D49" i="4"/>
  <c r="E49" i="4"/>
  <c r="F49" i="4"/>
  <c r="G49" i="4"/>
  <c r="H49" i="4"/>
  <c r="I49" i="4"/>
  <c r="J49" i="4"/>
  <c r="K49" i="4"/>
  <c r="L49" i="4"/>
  <c r="C50" i="4"/>
  <c r="CH50" i="4" s="1"/>
  <c r="D50" i="4"/>
  <c r="E50" i="4"/>
  <c r="F50" i="4"/>
  <c r="G50" i="4"/>
  <c r="H50" i="4"/>
  <c r="I50" i="4"/>
  <c r="J50" i="4"/>
  <c r="K50" i="4"/>
  <c r="L50" i="4"/>
  <c r="C51" i="4"/>
  <c r="CH51" i="4" s="1"/>
  <c r="D51" i="4"/>
  <c r="E51" i="4"/>
  <c r="F51" i="4"/>
  <c r="G51" i="4"/>
  <c r="H51" i="4"/>
  <c r="I51" i="4"/>
  <c r="J51" i="4"/>
  <c r="K51" i="4"/>
  <c r="L51" i="4"/>
  <c r="C52" i="4"/>
  <c r="CH52" i="4" s="1"/>
  <c r="D52" i="4"/>
  <c r="E52" i="4"/>
  <c r="F52" i="4"/>
  <c r="G52" i="4"/>
  <c r="H52" i="4"/>
  <c r="I52" i="4"/>
  <c r="J52" i="4"/>
  <c r="K52" i="4"/>
  <c r="L52" i="4"/>
  <c r="C53" i="4"/>
  <c r="CH53" i="4" s="1"/>
  <c r="D53" i="4"/>
  <c r="E53" i="4"/>
  <c r="F53" i="4"/>
  <c r="G53" i="4"/>
  <c r="H53" i="4"/>
  <c r="I53" i="4"/>
  <c r="J53" i="4"/>
  <c r="K53" i="4"/>
  <c r="L53" i="4"/>
  <c r="C54" i="4"/>
  <c r="CH54" i="4" s="1"/>
  <c r="D54" i="4"/>
  <c r="E54" i="4"/>
  <c r="F54" i="4"/>
  <c r="G54" i="4"/>
  <c r="H54" i="4"/>
  <c r="I54" i="4"/>
  <c r="J54" i="4"/>
  <c r="K54" i="4"/>
  <c r="L54" i="4"/>
  <c r="C55" i="4"/>
  <c r="CH55" i="4" s="1"/>
  <c r="D55" i="4"/>
  <c r="E55" i="4"/>
  <c r="F55" i="4"/>
  <c r="G55" i="4"/>
  <c r="H55" i="4"/>
  <c r="I55" i="4"/>
  <c r="J55" i="4"/>
  <c r="K55" i="4"/>
  <c r="L55" i="4"/>
  <c r="C56" i="4"/>
  <c r="CH56" i="4" s="1"/>
  <c r="D56" i="4"/>
  <c r="E56" i="4"/>
  <c r="F56" i="4"/>
  <c r="G56" i="4"/>
  <c r="H56" i="4"/>
  <c r="I56" i="4"/>
  <c r="J56" i="4"/>
  <c r="K56" i="4"/>
  <c r="L56" i="4"/>
  <c r="C57" i="4"/>
  <c r="CH57" i="4" s="1"/>
  <c r="D57" i="4"/>
  <c r="E57" i="4"/>
  <c r="F57" i="4"/>
  <c r="G57" i="4"/>
  <c r="H57" i="4"/>
  <c r="I57" i="4"/>
  <c r="J57" i="4"/>
  <c r="K57" i="4"/>
  <c r="L57" i="4"/>
  <c r="C58" i="4"/>
  <c r="CH58" i="4" s="1"/>
  <c r="D58" i="4"/>
  <c r="E58" i="4"/>
  <c r="F58" i="4"/>
  <c r="G58" i="4"/>
  <c r="H58" i="4"/>
  <c r="I58" i="4"/>
  <c r="J58" i="4"/>
  <c r="K58" i="4"/>
  <c r="L58" i="4"/>
  <c r="C59" i="4"/>
  <c r="CH59" i="4" s="1"/>
  <c r="D59" i="4"/>
  <c r="E59" i="4"/>
  <c r="F59" i="4"/>
  <c r="G59" i="4"/>
  <c r="H59" i="4"/>
  <c r="I59" i="4"/>
  <c r="J59" i="4"/>
  <c r="K59" i="4"/>
  <c r="L59" i="4"/>
  <c r="C60" i="4"/>
  <c r="CH60" i="4" s="1"/>
  <c r="D60" i="4"/>
  <c r="E60" i="4"/>
  <c r="F60" i="4"/>
  <c r="G60" i="4"/>
  <c r="H60" i="4"/>
  <c r="I60" i="4"/>
  <c r="J60" i="4"/>
  <c r="K60" i="4"/>
  <c r="L60" i="4"/>
  <c r="C61" i="4"/>
  <c r="CH61" i="4" s="1"/>
  <c r="D61" i="4"/>
  <c r="E61" i="4"/>
  <c r="F61" i="4"/>
  <c r="G61" i="4"/>
  <c r="H61" i="4"/>
  <c r="I61" i="4"/>
  <c r="J61" i="4"/>
  <c r="K61" i="4"/>
  <c r="L61" i="4"/>
  <c r="C62" i="4"/>
  <c r="CH62" i="4" s="1"/>
  <c r="D62" i="4"/>
  <c r="E62" i="4"/>
  <c r="F62" i="4"/>
  <c r="G62" i="4"/>
  <c r="H62" i="4"/>
  <c r="I62" i="4"/>
  <c r="J62" i="4"/>
  <c r="K62" i="4"/>
  <c r="L62" i="4"/>
  <c r="L28" i="4"/>
  <c r="CQ28" i="4" s="1"/>
  <c r="K28" i="4"/>
  <c r="CP28" i="4" s="1"/>
  <c r="J28" i="4"/>
  <c r="CO28" i="4" s="1"/>
  <c r="I28" i="4"/>
  <c r="CN28" i="4" s="1"/>
  <c r="H28" i="4"/>
  <c r="CM28" i="4" s="1"/>
  <c r="G28" i="4"/>
  <c r="CL28" i="4" s="1"/>
  <c r="F28" i="4"/>
  <c r="CK28" i="4" s="1"/>
  <c r="E28" i="4"/>
  <c r="CJ28" i="4" s="1"/>
  <c r="D28" i="4"/>
  <c r="CI28" i="4" s="1"/>
  <c r="C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AN63" i="4"/>
  <c r="AO63" i="4"/>
  <c r="AP63" i="4"/>
  <c r="AQ63" i="4"/>
  <c r="AR63" i="4"/>
  <c r="AJ27" i="4"/>
  <c r="AW27" i="4" s="1"/>
  <c r="AK27" i="4"/>
  <c r="AX27" i="4" s="1"/>
  <c r="AL27" i="4"/>
  <c r="AY27" i="4" s="1"/>
  <c r="AM27" i="4"/>
  <c r="AZ27" i="4" s="1"/>
  <c r="AN27" i="4"/>
  <c r="BA27" i="4" s="1"/>
  <c r="AO27" i="4"/>
  <c r="BB27" i="4" s="1"/>
  <c r="AP27" i="4"/>
  <c r="BC27" i="4" s="1"/>
  <c r="AQ27" i="4"/>
  <c r="BD27" i="4" s="1"/>
  <c r="AR27" i="4"/>
  <c r="BE27" i="4" s="1"/>
  <c r="X63" i="4"/>
  <c r="Y63" i="4"/>
  <c r="Z63" i="4"/>
  <c r="AA63" i="4"/>
  <c r="AB63" i="4"/>
  <c r="AC63" i="4"/>
  <c r="AD63" i="4"/>
  <c r="AE63" i="4"/>
  <c r="AF63" i="4"/>
  <c r="AG63" i="4"/>
  <c r="N63" i="4"/>
  <c r="O63" i="4"/>
  <c r="P63" i="4"/>
  <c r="Q63" i="4"/>
  <c r="R63" i="4"/>
  <c r="S63" i="4"/>
  <c r="T63" i="4"/>
  <c r="U63" i="4"/>
  <c r="V63" i="4"/>
  <c r="M63" i="4"/>
  <c r="AD27" i="4"/>
  <c r="AE27" i="4"/>
  <c r="AF27" i="4"/>
  <c r="AG27" i="4"/>
  <c r="Y27" i="4"/>
  <c r="Z27" i="4"/>
  <c r="AA27" i="4"/>
  <c r="AB27" i="4"/>
  <c r="AC27" i="4"/>
  <c r="X27" i="4"/>
  <c r="G12" i="1"/>
  <c r="G10" i="1"/>
  <c r="L37" i="13" l="1"/>
  <c r="CQ62" i="4"/>
  <c r="H37" i="13"/>
  <c r="CM62" i="4"/>
  <c r="AU62" i="4" s="1"/>
  <c r="D37" i="13"/>
  <c r="CI62" i="4"/>
  <c r="J36" i="13"/>
  <c r="CO61" i="4"/>
  <c r="F36" i="13"/>
  <c r="CK61" i="4"/>
  <c r="L35" i="13"/>
  <c r="CQ60" i="4"/>
  <c r="H35" i="13"/>
  <c r="CM60" i="4"/>
  <c r="D35" i="13"/>
  <c r="CI60" i="4"/>
  <c r="AU60" i="4" s="1"/>
  <c r="J34" i="13"/>
  <c r="CO59" i="4"/>
  <c r="F34" i="13"/>
  <c r="CK59" i="4"/>
  <c r="L33" i="13"/>
  <c r="CQ58" i="4"/>
  <c r="H33" i="13"/>
  <c r="CM58" i="4"/>
  <c r="D33" i="13"/>
  <c r="CI58" i="4"/>
  <c r="J32" i="13"/>
  <c r="CO57" i="4"/>
  <c r="F32" i="13"/>
  <c r="CK57" i="4"/>
  <c r="L31" i="13"/>
  <c r="CQ56" i="4"/>
  <c r="H31" i="13"/>
  <c r="CM56" i="4"/>
  <c r="D31" i="13"/>
  <c r="CI56" i="4"/>
  <c r="AU56" i="4" s="1"/>
  <c r="J30" i="13"/>
  <c r="CO55" i="4"/>
  <c r="F30" i="13"/>
  <c r="CK55" i="4"/>
  <c r="L29" i="13"/>
  <c r="CQ54" i="4"/>
  <c r="H29" i="13"/>
  <c r="CM54" i="4"/>
  <c r="AU54" i="4" s="1"/>
  <c r="D29" i="13"/>
  <c r="CI54" i="4"/>
  <c r="J28" i="13"/>
  <c r="CO53" i="4"/>
  <c r="F28" i="13"/>
  <c r="CK53" i="4"/>
  <c r="L27" i="13"/>
  <c r="CQ52" i="4"/>
  <c r="H27" i="13"/>
  <c r="CM52" i="4"/>
  <c r="D27" i="13"/>
  <c r="CI52" i="4"/>
  <c r="AU52" i="4" s="1"/>
  <c r="J26" i="13"/>
  <c r="CO51" i="4"/>
  <c r="F26" i="13"/>
  <c r="CK51" i="4"/>
  <c r="L25" i="13"/>
  <c r="CQ50" i="4"/>
  <c r="H25" i="13"/>
  <c r="CM50" i="4"/>
  <c r="D25" i="13"/>
  <c r="CI50" i="4"/>
  <c r="J24" i="13"/>
  <c r="CO49" i="4"/>
  <c r="F24" i="13"/>
  <c r="CK49" i="4"/>
  <c r="L23" i="13"/>
  <c r="CQ48" i="4"/>
  <c r="H23" i="13"/>
  <c r="CM48" i="4"/>
  <c r="J37" i="13"/>
  <c r="CO62" i="4"/>
  <c r="F37" i="13"/>
  <c r="CK62" i="4"/>
  <c r="L36" i="13"/>
  <c r="CQ61" i="4"/>
  <c r="H36" i="13"/>
  <c r="CM61" i="4"/>
  <c r="D36" i="13"/>
  <c r="CI61" i="4"/>
  <c r="AU61" i="4" s="1"/>
  <c r="J35" i="13"/>
  <c r="CO60" i="4"/>
  <c r="F35" i="13"/>
  <c r="CK60" i="4"/>
  <c r="L34" i="13"/>
  <c r="CQ59" i="4"/>
  <c r="H34" i="13"/>
  <c r="CM59" i="4"/>
  <c r="D34" i="13"/>
  <c r="CI59" i="4"/>
  <c r="J33" i="13"/>
  <c r="CO58" i="4"/>
  <c r="F33" i="13"/>
  <c r="CK58" i="4"/>
  <c r="L32" i="13"/>
  <c r="CQ57" i="4"/>
  <c r="H32" i="13"/>
  <c r="CM57" i="4"/>
  <c r="D32" i="13"/>
  <c r="CI57" i="4"/>
  <c r="J31" i="13"/>
  <c r="CO56" i="4"/>
  <c r="F31" i="13"/>
  <c r="CK56" i="4"/>
  <c r="L30" i="13"/>
  <c r="CQ55" i="4"/>
  <c r="H30" i="13"/>
  <c r="CM55" i="4"/>
  <c r="D30" i="13"/>
  <c r="CI55" i="4"/>
  <c r="AU55" i="4" s="1"/>
  <c r="J29" i="13"/>
  <c r="CO54" i="4"/>
  <c r="F29" i="13"/>
  <c r="CK54" i="4"/>
  <c r="L28" i="13"/>
  <c r="CQ53" i="4"/>
  <c r="H28" i="13"/>
  <c r="CM53" i="4"/>
  <c r="D28" i="13"/>
  <c r="CI53" i="4"/>
  <c r="AU53" i="4" s="1"/>
  <c r="J27" i="13"/>
  <c r="CO52" i="4"/>
  <c r="F27" i="13"/>
  <c r="CK52" i="4"/>
  <c r="L26" i="13"/>
  <c r="CQ51" i="4"/>
  <c r="H26" i="13"/>
  <c r="CM51" i="4"/>
  <c r="D26" i="13"/>
  <c r="CI51" i="4"/>
  <c r="J25" i="13"/>
  <c r="CO50" i="4"/>
  <c r="F25" i="13"/>
  <c r="CK50" i="4"/>
  <c r="L24" i="13"/>
  <c r="CQ49" i="4"/>
  <c r="H24" i="13"/>
  <c r="CM49" i="4"/>
  <c r="D24" i="13"/>
  <c r="CI49" i="4"/>
  <c r="J23" i="13"/>
  <c r="CO48" i="4"/>
  <c r="F23" i="13"/>
  <c r="CK48" i="4"/>
  <c r="AU48" i="4" s="1"/>
  <c r="L22" i="13"/>
  <c r="CQ47" i="4"/>
  <c r="H22" i="13"/>
  <c r="CM47" i="4"/>
  <c r="D22" i="13"/>
  <c r="CI47" i="4"/>
  <c r="J21" i="13"/>
  <c r="CO46" i="4"/>
  <c r="F21" i="13"/>
  <c r="CK46" i="4"/>
  <c r="L20" i="13"/>
  <c r="CQ45" i="4"/>
  <c r="H20" i="13"/>
  <c r="CM45" i="4"/>
  <c r="D20" i="13"/>
  <c r="CI45" i="4"/>
  <c r="AU45" i="4" s="1"/>
  <c r="J19" i="13"/>
  <c r="CO44" i="4"/>
  <c r="F19" i="13"/>
  <c r="CK44" i="4"/>
  <c r="AU44" i="4" s="1"/>
  <c r="L18" i="13"/>
  <c r="CQ43" i="4"/>
  <c r="H18" i="13"/>
  <c r="CM43" i="4"/>
  <c r="D18" i="13"/>
  <c r="CI43" i="4"/>
  <c r="J17" i="13"/>
  <c r="CO42" i="4"/>
  <c r="F17" i="13"/>
  <c r="CK42" i="4"/>
  <c r="L16" i="13"/>
  <c r="CQ41" i="4"/>
  <c r="H16" i="13"/>
  <c r="CM41" i="4"/>
  <c r="D16" i="13"/>
  <c r="CI41" i="4"/>
  <c r="J15" i="13"/>
  <c r="CO40" i="4"/>
  <c r="F15" i="13"/>
  <c r="CK40" i="4"/>
  <c r="AU40" i="4" s="1"/>
  <c r="L14" i="13"/>
  <c r="CQ39" i="4"/>
  <c r="H14" i="13"/>
  <c r="CM39" i="4"/>
  <c r="AU39" i="4" s="1"/>
  <c r="D14" i="13"/>
  <c r="CI39" i="4"/>
  <c r="J13" i="13"/>
  <c r="CO38" i="4"/>
  <c r="F13" i="13"/>
  <c r="CK38" i="4"/>
  <c r="L12" i="13"/>
  <c r="CQ37" i="4"/>
  <c r="H12" i="13"/>
  <c r="CM37" i="4"/>
  <c r="D12" i="13"/>
  <c r="CI37" i="4"/>
  <c r="J11" i="13"/>
  <c r="CO36" i="4"/>
  <c r="F11" i="13"/>
  <c r="CK36" i="4"/>
  <c r="L10" i="13"/>
  <c r="CQ35" i="4"/>
  <c r="H10" i="13"/>
  <c r="CM35" i="4"/>
  <c r="D10" i="13"/>
  <c r="CI35" i="4"/>
  <c r="AU35" i="4" s="1"/>
  <c r="J9" i="13"/>
  <c r="CO34" i="4"/>
  <c r="F9" i="13"/>
  <c r="CK34" i="4"/>
  <c r="L8" i="13"/>
  <c r="CQ33" i="4"/>
  <c r="H8" i="13"/>
  <c r="CM33" i="4"/>
  <c r="D8" i="13"/>
  <c r="CI33" i="4"/>
  <c r="J7" i="13"/>
  <c r="CO32" i="4"/>
  <c r="F7" i="13"/>
  <c r="CK32" i="4"/>
  <c r="AU32" i="4" s="1"/>
  <c r="L6" i="13"/>
  <c r="CQ31" i="4"/>
  <c r="H6" i="13"/>
  <c r="CM31" i="4"/>
  <c r="AU31" i="4" s="1"/>
  <c r="D6" i="13"/>
  <c r="CI31" i="4"/>
  <c r="J5" i="13"/>
  <c r="CO30" i="4"/>
  <c r="F5" i="13"/>
  <c r="CK30" i="4"/>
  <c r="L4" i="13"/>
  <c r="CQ29" i="4"/>
  <c r="H4" i="13"/>
  <c r="CM29" i="4"/>
  <c r="I37" i="13"/>
  <c r="CN62" i="4"/>
  <c r="E37" i="13"/>
  <c r="CJ62" i="4"/>
  <c r="K36" i="13"/>
  <c r="CP61" i="4"/>
  <c r="G36" i="13"/>
  <c r="CL61" i="4"/>
  <c r="I35" i="13"/>
  <c r="CN60" i="4"/>
  <c r="E35" i="13"/>
  <c r="CJ60" i="4"/>
  <c r="K34" i="13"/>
  <c r="CP59" i="4"/>
  <c r="G34" i="13"/>
  <c r="CL59" i="4"/>
  <c r="AU59" i="4"/>
  <c r="I33" i="13"/>
  <c r="CN58" i="4"/>
  <c r="E33" i="13"/>
  <c r="CJ58" i="4"/>
  <c r="K32" i="13"/>
  <c r="CP57" i="4"/>
  <c r="G32" i="13"/>
  <c r="CL57" i="4"/>
  <c r="I31" i="13"/>
  <c r="CN56" i="4"/>
  <c r="E31" i="13"/>
  <c r="CJ56" i="4"/>
  <c r="K30" i="13"/>
  <c r="CP55" i="4"/>
  <c r="G30" i="13"/>
  <c r="CL55" i="4"/>
  <c r="I29" i="13"/>
  <c r="CN54" i="4"/>
  <c r="E29" i="13"/>
  <c r="CJ54" i="4"/>
  <c r="K28" i="13"/>
  <c r="CP53" i="4"/>
  <c r="G28" i="13"/>
  <c r="CL53" i="4"/>
  <c r="I27" i="13"/>
  <c r="CN52" i="4"/>
  <c r="E27" i="13"/>
  <c r="CJ52" i="4"/>
  <c r="K26" i="13"/>
  <c r="CP51" i="4"/>
  <c r="G26" i="13"/>
  <c r="CL51" i="4"/>
  <c r="I25" i="13"/>
  <c r="CN50" i="4"/>
  <c r="E25" i="13"/>
  <c r="CJ50" i="4"/>
  <c r="K24" i="13"/>
  <c r="CP49" i="4"/>
  <c r="G24" i="13"/>
  <c r="CL49" i="4"/>
  <c r="I23" i="13"/>
  <c r="CN48" i="4"/>
  <c r="E23" i="13"/>
  <c r="CJ48" i="4"/>
  <c r="K22" i="13"/>
  <c r="CP47" i="4"/>
  <c r="G22" i="13"/>
  <c r="CL47" i="4"/>
  <c r="AU47" i="4"/>
  <c r="I21" i="13"/>
  <c r="CN46" i="4"/>
  <c r="E21" i="13"/>
  <c r="CJ46" i="4"/>
  <c r="K20" i="13"/>
  <c r="CP45" i="4"/>
  <c r="G20" i="13"/>
  <c r="CL45" i="4"/>
  <c r="I19" i="13"/>
  <c r="CN44" i="4"/>
  <c r="E19" i="13"/>
  <c r="CJ44" i="4"/>
  <c r="K18" i="13"/>
  <c r="CP43" i="4"/>
  <c r="G18" i="13"/>
  <c r="CL43" i="4"/>
  <c r="I17" i="13"/>
  <c r="CN42" i="4"/>
  <c r="E17" i="13"/>
  <c r="CJ42" i="4"/>
  <c r="K16" i="13"/>
  <c r="CP41" i="4"/>
  <c r="G16" i="13"/>
  <c r="CL41" i="4"/>
  <c r="I15" i="13"/>
  <c r="CN40" i="4"/>
  <c r="E15" i="13"/>
  <c r="CJ40" i="4"/>
  <c r="K14" i="13"/>
  <c r="CP39" i="4"/>
  <c r="G14" i="13"/>
  <c r="CL39" i="4"/>
  <c r="I13" i="13"/>
  <c r="CN38" i="4"/>
  <c r="E13" i="13"/>
  <c r="CJ38" i="4"/>
  <c r="K12" i="13"/>
  <c r="CP37" i="4"/>
  <c r="G12" i="13"/>
  <c r="CL37" i="4"/>
  <c r="I11" i="13"/>
  <c r="CN36" i="4"/>
  <c r="E11" i="13"/>
  <c r="CJ36" i="4"/>
  <c r="AU36" i="4" s="1"/>
  <c r="K10" i="13"/>
  <c r="CP35" i="4"/>
  <c r="G10" i="13"/>
  <c r="CL35" i="4"/>
  <c r="I9" i="13"/>
  <c r="CN34" i="4"/>
  <c r="E9" i="13"/>
  <c r="CJ34" i="4"/>
  <c r="K8" i="13"/>
  <c r="CP33" i="4"/>
  <c r="G8" i="13"/>
  <c r="CL33" i="4"/>
  <c r="I7" i="13"/>
  <c r="CN32" i="4"/>
  <c r="E7" i="13"/>
  <c r="CJ32" i="4"/>
  <c r="K6" i="13"/>
  <c r="CP31" i="4"/>
  <c r="G6" i="13"/>
  <c r="CL31" i="4"/>
  <c r="I5" i="13"/>
  <c r="CN30" i="4"/>
  <c r="E5" i="13"/>
  <c r="CJ30" i="4"/>
  <c r="K4" i="13"/>
  <c r="CP29" i="4"/>
  <c r="G4" i="13"/>
  <c r="CL29" i="4"/>
  <c r="D23" i="13"/>
  <c r="CI48" i="4"/>
  <c r="J22" i="13"/>
  <c r="CO47" i="4"/>
  <c r="F22" i="13"/>
  <c r="CK47" i="4"/>
  <c r="L21" i="13"/>
  <c r="CQ46" i="4"/>
  <c r="H21" i="13"/>
  <c r="CM46" i="4"/>
  <c r="D21" i="13"/>
  <c r="CI46" i="4"/>
  <c r="AU46" i="4" s="1"/>
  <c r="J20" i="13"/>
  <c r="CO45" i="4"/>
  <c r="F20" i="13"/>
  <c r="CK45" i="4"/>
  <c r="L19" i="13"/>
  <c r="CQ44" i="4"/>
  <c r="H19" i="13"/>
  <c r="CM44" i="4"/>
  <c r="D19" i="13"/>
  <c r="CI44" i="4"/>
  <c r="J18" i="13"/>
  <c r="CO43" i="4"/>
  <c r="F18" i="13"/>
  <c r="CK43" i="4"/>
  <c r="L17" i="13"/>
  <c r="CQ42" i="4"/>
  <c r="H17" i="13"/>
  <c r="CM42" i="4"/>
  <c r="D17" i="13"/>
  <c r="CI42" i="4"/>
  <c r="J16" i="13"/>
  <c r="CO41" i="4"/>
  <c r="F16" i="13"/>
  <c r="CK41" i="4"/>
  <c r="L15" i="13"/>
  <c r="CQ40" i="4"/>
  <c r="H15" i="13"/>
  <c r="CM40" i="4"/>
  <c r="D15" i="13"/>
  <c r="CI40" i="4"/>
  <c r="J14" i="13"/>
  <c r="CO39" i="4"/>
  <c r="F14" i="13"/>
  <c r="CK39" i="4"/>
  <c r="L13" i="13"/>
  <c r="CQ38" i="4"/>
  <c r="H13" i="13"/>
  <c r="CM38" i="4"/>
  <c r="D13" i="13"/>
  <c r="CI38" i="4"/>
  <c r="AU38" i="4" s="1"/>
  <c r="J12" i="13"/>
  <c r="CO37" i="4"/>
  <c r="F12" i="13"/>
  <c r="CK37" i="4"/>
  <c r="L11" i="13"/>
  <c r="CQ36" i="4"/>
  <c r="H11" i="13"/>
  <c r="CM36" i="4"/>
  <c r="D11" i="13"/>
  <c r="CI36" i="4"/>
  <c r="J10" i="13"/>
  <c r="CO35" i="4"/>
  <c r="F10" i="13"/>
  <c r="CK35" i="4"/>
  <c r="L9" i="13"/>
  <c r="CQ34" i="4"/>
  <c r="H9" i="13"/>
  <c r="CM34" i="4"/>
  <c r="D9" i="13"/>
  <c r="CI34" i="4"/>
  <c r="J8" i="13"/>
  <c r="CO33" i="4"/>
  <c r="F8" i="13"/>
  <c r="CK33" i="4"/>
  <c r="L7" i="13"/>
  <c r="CQ32" i="4"/>
  <c r="H7" i="13"/>
  <c r="CM32" i="4"/>
  <c r="D7" i="13"/>
  <c r="CI32" i="4"/>
  <c r="J6" i="13"/>
  <c r="CO31" i="4"/>
  <c r="F6" i="13"/>
  <c r="CK31" i="4"/>
  <c r="L5" i="13"/>
  <c r="CQ30" i="4"/>
  <c r="H5" i="13"/>
  <c r="CM30" i="4"/>
  <c r="D5" i="13"/>
  <c r="CI30" i="4"/>
  <c r="AU30" i="4" s="1"/>
  <c r="J4" i="13"/>
  <c r="CO29" i="4"/>
  <c r="K37" i="13"/>
  <c r="CP62" i="4"/>
  <c r="G37" i="13"/>
  <c r="CL62" i="4"/>
  <c r="I36" i="13"/>
  <c r="CN61" i="4"/>
  <c r="E36" i="13"/>
  <c r="CJ61" i="4"/>
  <c r="K35" i="13"/>
  <c r="CP60" i="4"/>
  <c r="G35" i="13"/>
  <c r="CL60" i="4"/>
  <c r="I34" i="13"/>
  <c r="CN59" i="4"/>
  <c r="E34" i="13"/>
  <c r="CJ59" i="4"/>
  <c r="K33" i="13"/>
  <c r="CP58" i="4"/>
  <c r="G33" i="13"/>
  <c r="CL58" i="4"/>
  <c r="AU58" i="4"/>
  <c r="I32" i="13"/>
  <c r="CN57" i="4"/>
  <c r="E32" i="13"/>
  <c r="CJ57" i="4"/>
  <c r="K31" i="13"/>
  <c r="CP56" i="4"/>
  <c r="G31" i="13"/>
  <c r="CL56" i="4"/>
  <c r="I30" i="13"/>
  <c r="CN55" i="4"/>
  <c r="E30" i="13"/>
  <c r="CJ55" i="4"/>
  <c r="K29" i="13"/>
  <c r="CP54" i="4"/>
  <c r="G29" i="13"/>
  <c r="CL54" i="4"/>
  <c r="I28" i="13"/>
  <c r="CN53" i="4"/>
  <c r="E28" i="13"/>
  <c r="CJ53" i="4"/>
  <c r="K27" i="13"/>
  <c r="CP52" i="4"/>
  <c r="G27" i="13"/>
  <c r="CL52" i="4"/>
  <c r="I26" i="13"/>
  <c r="CN51" i="4"/>
  <c r="E26" i="13"/>
  <c r="CJ51" i="4"/>
  <c r="AU51" i="4" s="1"/>
  <c r="K25" i="13"/>
  <c r="CP50" i="4"/>
  <c r="G25" i="13"/>
  <c r="CL50" i="4"/>
  <c r="AU50" i="4"/>
  <c r="I24" i="13"/>
  <c r="CN49" i="4"/>
  <c r="E24" i="13"/>
  <c r="CJ49" i="4"/>
  <c r="K23" i="13"/>
  <c r="CP48" i="4"/>
  <c r="G23" i="13"/>
  <c r="CL48" i="4"/>
  <c r="I22" i="13"/>
  <c r="CN47" i="4"/>
  <c r="E22" i="13"/>
  <c r="CJ47" i="4"/>
  <c r="K21" i="13"/>
  <c r="CP46" i="4"/>
  <c r="G21" i="13"/>
  <c r="CL46" i="4"/>
  <c r="I20" i="13"/>
  <c r="CN45" i="4"/>
  <c r="E20" i="13"/>
  <c r="CJ45" i="4"/>
  <c r="K19" i="13"/>
  <c r="CP44" i="4"/>
  <c r="G19" i="13"/>
  <c r="CL44" i="4"/>
  <c r="I18" i="13"/>
  <c r="CN43" i="4"/>
  <c r="E18" i="13"/>
  <c r="CJ43" i="4"/>
  <c r="AU43" i="4" s="1"/>
  <c r="K17" i="13"/>
  <c r="CP42" i="4"/>
  <c r="G17" i="13"/>
  <c r="CL42" i="4"/>
  <c r="AU42" i="4"/>
  <c r="I16" i="13"/>
  <c r="CN41" i="4"/>
  <c r="E16" i="13"/>
  <c r="CJ41" i="4"/>
  <c r="K15" i="13"/>
  <c r="CP40" i="4"/>
  <c r="G15" i="13"/>
  <c r="CL40" i="4"/>
  <c r="I14" i="13"/>
  <c r="CN39" i="4"/>
  <c r="E14" i="13"/>
  <c r="CJ39" i="4"/>
  <c r="K13" i="13"/>
  <c r="CP38" i="4"/>
  <c r="G13" i="13"/>
  <c r="CL38" i="4"/>
  <c r="I12" i="13"/>
  <c r="CN37" i="4"/>
  <c r="AU37" i="4" s="1"/>
  <c r="E12" i="13"/>
  <c r="CJ37" i="4"/>
  <c r="K11" i="13"/>
  <c r="CP36" i="4"/>
  <c r="G11" i="13"/>
  <c r="CL36" i="4"/>
  <c r="I10" i="13"/>
  <c r="CN35" i="4"/>
  <c r="E10" i="13"/>
  <c r="CJ35" i="4"/>
  <c r="K9" i="13"/>
  <c r="CP34" i="4"/>
  <c r="G9" i="13"/>
  <c r="CL34" i="4"/>
  <c r="AU34" i="4"/>
  <c r="I8" i="13"/>
  <c r="CN33" i="4"/>
  <c r="E8" i="13"/>
  <c r="CJ33" i="4"/>
  <c r="K7" i="13"/>
  <c r="CP32" i="4"/>
  <c r="G7" i="13"/>
  <c r="CL32" i="4"/>
  <c r="I6" i="13"/>
  <c r="CN31" i="4"/>
  <c r="E6" i="13"/>
  <c r="CJ31" i="4"/>
  <c r="K5" i="13"/>
  <c r="CP30" i="4"/>
  <c r="G5" i="13"/>
  <c r="CL30" i="4"/>
  <c r="I4" i="13"/>
  <c r="CN29" i="4"/>
  <c r="D4" i="13"/>
  <c r="CI29" i="4"/>
  <c r="F4" i="13"/>
  <c r="CK29" i="4"/>
  <c r="AU29" i="4" s="1"/>
  <c r="E4" i="13"/>
  <c r="CJ29" i="4"/>
  <c r="G3" i="13"/>
  <c r="K3" i="13"/>
  <c r="CH28" i="4"/>
  <c r="AU28" i="4" s="1"/>
  <c r="H63" i="4"/>
  <c r="D3" i="13"/>
  <c r="H3" i="13"/>
  <c r="L3" i="13"/>
  <c r="C36" i="13"/>
  <c r="C34" i="13"/>
  <c r="C32" i="13"/>
  <c r="C30" i="13"/>
  <c r="C28" i="13"/>
  <c r="C26" i="13"/>
  <c r="C24" i="13"/>
  <c r="C22" i="13"/>
  <c r="C20" i="13"/>
  <c r="C18" i="13"/>
  <c r="C16" i="13"/>
  <c r="C14" i="13"/>
  <c r="C12" i="13"/>
  <c r="C10" i="13"/>
  <c r="C8" i="13"/>
  <c r="C6" i="13"/>
  <c r="C4" i="13"/>
  <c r="E3" i="13"/>
  <c r="I3" i="13"/>
  <c r="F3" i="13"/>
  <c r="J3" i="13"/>
  <c r="C37" i="13"/>
  <c r="C35" i="13"/>
  <c r="C33" i="13"/>
  <c r="C31" i="13"/>
  <c r="C29" i="13"/>
  <c r="C27" i="13"/>
  <c r="C25" i="13"/>
  <c r="C23" i="13"/>
  <c r="C21" i="13"/>
  <c r="C19" i="13"/>
  <c r="C17" i="13"/>
  <c r="C15" i="13"/>
  <c r="C13" i="13"/>
  <c r="C11" i="13"/>
  <c r="C9" i="13"/>
  <c r="C7" i="13"/>
  <c r="C5" i="13"/>
  <c r="I63" i="4"/>
  <c r="AH63" i="4"/>
  <c r="C63" i="4"/>
  <c r="D63" i="4"/>
  <c r="BF63" i="4"/>
  <c r="BH63" i="4"/>
  <c r="BE17" i="4" s="1"/>
  <c r="F63" i="4"/>
  <c r="W63" i="4"/>
  <c r="E63" i="4"/>
  <c r="G63" i="4"/>
  <c r="J63" i="4"/>
  <c r="B50" i="18"/>
  <c r="AU33" i="4" l="1"/>
  <c r="AU41" i="4"/>
  <c r="AU49" i="4"/>
  <c r="AU57" i="4"/>
  <c r="Z5" i="13"/>
  <c r="Y5" i="13" s="1"/>
  <c r="AU63" i="4"/>
  <c r="BE16" i="4" s="1"/>
  <c r="AC4" i="13"/>
  <c r="Z4" i="13"/>
  <c r="Z7" i="13"/>
  <c r="Y7" i="13" s="1"/>
  <c r="AC7" i="13"/>
  <c r="AC11" i="13"/>
  <c r="Z11" i="13"/>
  <c r="Y11" i="13" s="1"/>
  <c r="Z15" i="13"/>
  <c r="Y15" i="13" s="1"/>
  <c r="AC15" i="13"/>
  <c r="AC19" i="13"/>
  <c r="Z19" i="13"/>
  <c r="Y19" i="13" s="1"/>
  <c r="Z23" i="13"/>
  <c r="Y23" i="13" s="1"/>
  <c r="AC23" i="13"/>
  <c r="AC27" i="13"/>
  <c r="Z27" i="13"/>
  <c r="Z31" i="13"/>
  <c r="Y31" i="13" s="1"/>
  <c r="AC31" i="13"/>
  <c r="AC35" i="13"/>
  <c r="Z35" i="13"/>
  <c r="Y35" i="13" s="1"/>
  <c r="Z8" i="13"/>
  <c r="AC8" i="13"/>
  <c r="AB8" i="13" s="1"/>
  <c r="AC12" i="13"/>
  <c r="AB12" i="13" s="1"/>
  <c r="Z12" i="13"/>
  <c r="Z16" i="13"/>
  <c r="AC16" i="13"/>
  <c r="AB16" i="13" s="1"/>
  <c r="AC20" i="13"/>
  <c r="AB20" i="13" s="1"/>
  <c r="Z20" i="13"/>
  <c r="Z24" i="13"/>
  <c r="AC24" i="13"/>
  <c r="AB24" i="13" s="1"/>
  <c r="AC28" i="13"/>
  <c r="AB28" i="13" s="1"/>
  <c r="Z28" i="13"/>
  <c r="Z32" i="13"/>
  <c r="AC32" i="13"/>
  <c r="AB32" i="13" s="1"/>
  <c r="Z36" i="13"/>
  <c r="AC36" i="13"/>
  <c r="AB36" i="13" s="1"/>
  <c r="Z9" i="13"/>
  <c r="Y9" i="13" s="1"/>
  <c r="AC9" i="13"/>
  <c r="AC13" i="13"/>
  <c r="Z13" i="13"/>
  <c r="Y13" i="13" s="1"/>
  <c r="Z17" i="13"/>
  <c r="Y17" i="13" s="1"/>
  <c r="AC17" i="13"/>
  <c r="AC21" i="13"/>
  <c r="Z21" i="13"/>
  <c r="Z25" i="13"/>
  <c r="AC25" i="13"/>
  <c r="AC29" i="13"/>
  <c r="Z29" i="13"/>
  <c r="Z33" i="13"/>
  <c r="AC33" i="13"/>
  <c r="AC37" i="13"/>
  <c r="AB37" i="13" s="1"/>
  <c r="Z37" i="13"/>
  <c r="Y37" i="13" s="1"/>
  <c r="AC5" i="13"/>
  <c r="AB5" i="13" s="1"/>
  <c r="AC6" i="13"/>
  <c r="AB6" i="13" s="1"/>
  <c r="Z6" i="13"/>
  <c r="Z10" i="13"/>
  <c r="AC10" i="13"/>
  <c r="AB10" i="13" s="1"/>
  <c r="AC14" i="13"/>
  <c r="AB14" i="13" s="1"/>
  <c r="Z14" i="13"/>
  <c r="Z18" i="13"/>
  <c r="AC18" i="13"/>
  <c r="AB18" i="13" s="1"/>
  <c r="AC22" i="13"/>
  <c r="AB22" i="13" s="1"/>
  <c r="Z22" i="13"/>
  <c r="Z26" i="13"/>
  <c r="AC26" i="13"/>
  <c r="AB26" i="13" s="1"/>
  <c r="AC30" i="13"/>
  <c r="AB30" i="13" s="1"/>
  <c r="Z30" i="13"/>
  <c r="Z34" i="13"/>
  <c r="AC34" i="13"/>
  <c r="AB34" i="13" s="1"/>
  <c r="B64" i="9"/>
  <c r="B51" i="11"/>
  <c r="B50" i="19"/>
  <c r="B64" i="8"/>
  <c r="B64" i="10"/>
  <c r="Y29" i="13" l="1"/>
  <c r="Y25" i="13"/>
  <c r="AB17" i="13"/>
  <c r="Y36" i="13"/>
  <c r="Y28" i="13"/>
  <c r="Y12" i="13"/>
  <c r="AB7" i="13"/>
  <c r="Y18" i="13"/>
  <c r="Y30" i="13"/>
  <c r="Y26" i="13"/>
  <c r="Y14" i="13"/>
  <c r="Y10" i="13"/>
  <c r="AB33" i="13"/>
  <c r="AB29" i="13"/>
  <c r="AB13" i="13"/>
  <c r="Y24" i="13"/>
  <c r="Y8" i="13"/>
  <c r="AB35" i="13"/>
  <c r="Y27" i="13"/>
  <c r="AB23" i="13"/>
  <c r="AB19" i="13"/>
  <c r="Y22" i="13"/>
  <c r="Y6" i="13"/>
  <c r="Y33" i="13"/>
  <c r="Y21" i="13"/>
  <c r="AB9" i="13"/>
  <c r="Y20" i="13"/>
  <c r="AB31" i="13"/>
  <c r="AB15" i="13"/>
  <c r="Y34" i="13"/>
  <c r="AB25" i="13"/>
  <c r="AB21" i="13"/>
  <c r="Y32" i="13"/>
  <c r="Y16" i="13"/>
  <c r="AB27" i="13"/>
  <c r="AB11" i="13"/>
  <c r="C22" i="9"/>
  <c r="AI63" i="4" l="1"/>
  <c r="AJ63" i="4"/>
  <c r="AK63" i="4"/>
  <c r="AL63" i="4"/>
  <c r="AM63" i="4"/>
  <c r="AV63" i="4"/>
  <c r="AW63" i="4"/>
  <c r="R14" i="11"/>
  <c r="S14" i="11"/>
  <c r="T14" i="11"/>
  <c r="R15" i="11"/>
  <c r="S15" i="11"/>
  <c r="T15" i="11"/>
  <c r="R16" i="11"/>
  <c r="S16" i="11"/>
  <c r="T16" i="11"/>
  <c r="R17" i="11"/>
  <c r="S17" i="11"/>
  <c r="T17" i="11"/>
  <c r="R18" i="11"/>
  <c r="S18" i="11"/>
  <c r="T18" i="11"/>
  <c r="R19" i="11"/>
  <c r="S19" i="11"/>
  <c r="T19" i="11"/>
  <c r="R20" i="11"/>
  <c r="S20" i="11"/>
  <c r="T20" i="11"/>
  <c r="R21" i="11"/>
  <c r="S21" i="11"/>
  <c r="T21" i="11"/>
  <c r="R22" i="11"/>
  <c r="S22" i="11"/>
  <c r="T22" i="11"/>
  <c r="R23" i="11"/>
  <c r="S23" i="11"/>
  <c r="T23" i="11"/>
  <c r="R24" i="11"/>
  <c r="S24" i="11"/>
  <c r="T24" i="11"/>
  <c r="R25" i="11"/>
  <c r="S25" i="11"/>
  <c r="T25" i="11"/>
  <c r="R26" i="11"/>
  <c r="S26" i="11"/>
  <c r="T26" i="11"/>
  <c r="R27" i="11"/>
  <c r="S27" i="11"/>
  <c r="T27" i="11"/>
  <c r="R28" i="11"/>
  <c r="S28" i="11"/>
  <c r="T28" i="11"/>
  <c r="R29" i="11"/>
  <c r="S29" i="11"/>
  <c r="T29" i="11"/>
  <c r="R30" i="11"/>
  <c r="S30" i="11"/>
  <c r="T30" i="11"/>
  <c r="R31" i="11"/>
  <c r="S31" i="11"/>
  <c r="T31" i="11"/>
  <c r="R32" i="11"/>
  <c r="S32" i="11"/>
  <c r="T32" i="11"/>
  <c r="R33" i="11"/>
  <c r="S33" i="11"/>
  <c r="T33" i="11"/>
  <c r="R34" i="11"/>
  <c r="S34" i="11"/>
  <c r="T34" i="11"/>
  <c r="R35" i="11"/>
  <c r="S35" i="11"/>
  <c r="T35" i="11"/>
  <c r="R36" i="11"/>
  <c r="S36" i="11"/>
  <c r="T36" i="11"/>
  <c r="R37" i="11"/>
  <c r="S37" i="11"/>
  <c r="T37" i="11"/>
  <c r="R38" i="11"/>
  <c r="S38" i="11"/>
  <c r="T38" i="11"/>
  <c r="R39" i="11"/>
  <c r="S39" i="11"/>
  <c r="T39" i="11"/>
  <c r="R40" i="11"/>
  <c r="S40" i="11"/>
  <c r="T40" i="11"/>
  <c r="R41" i="11"/>
  <c r="S41" i="11"/>
  <c r="T41" i="11"/>
  <c r="R42" i="11"/>
  <c r="S42" i="11"/>
  <c r="T42" i="11"/>
  <c r="R43" i="11"/>
  <c r="S43" i="11"/>
  <c r="T43" i="11"/>
  <c r="R44" i="11"/>
  <c r="S44" i="11"/>
  <c r="T44" i="11"/>
  <c r="R45" i="11"/>
  <c r="S45" i="11"/>
  <c r="T45" i="11"/>
  <c r="R46" i="11"/>
  <c r="S46" i="11"/>
  <c r="T46" i="11"/>
  <c r="R47" i="11"/>
  <c r="S47" i="11"/>
  <c r="T47" i="11"/>
  <c r="S13" i="11"/>
  <c r="T13" i="11"/>
  <c r="R13" i="11"/>
  <c r="N14" i="11"/>
  <c r="Q14" i="11" s="1"/>
  <c r="O14" i="11"/>
  <c r="P14" i="11"/>
  <c r="N15" i="11"/>
  <c r="O15" i="11"/>
  <c r="P15" i="11"/>
  <c r="N16" i="11"/>
  <c r="O16" i="11"/>
  <c r="P16" i="11"/>
  <c r="N17" i="11"/>
  <c r="O17" i="11"/>
  <c r="P17" i="11"/>
  <c r="N18" i="11"/>
  <c r="O18" i="11"/>
  <c r="P18" i="11"/>
  <c r="N19" i="11"/>
  <c r="O19" i="11"/>
  <c r="P19" i="11"/>
  <c r="N20" i="11"/>
  <c r="O20" i="11"/>
  <c r="P20" i="11"/>
  <c r="N21" i="11"/>
  <c r="O21" i="11"/>
  <c r="P21" i="11"/>
  <c r="N22" i="11"/>
  <c r="O22" i="11"/>
  <c r="P22" i="11"/>
  <c r="N23" i="11"/>
  <c r="O23" i="11"/>
  <c r="P23" i="11"/>
  <c r="N24" i="11"/>
  <c r="Q24" i="11" s="1"/>
  <c r="O24" i="11"/>
  <c r="P24" i="11"/>
  <c r="N25" i="11"/>
  <c r="O25" i="11"/>
  <c r="P25" i="11"/>
  <c r="N26" i="11"/>
  <c r="O26" i="11"/>
  <c r="P26" i="11"/>
  <c r="N27" i="11"/>
  <c r="O27" i="11"/>
  <c r="P27" i="11"/>
  <c r="N28" i="11"/>
  <c r="O28" i="11"/>
  <c r="P28" i="11"/>
  <c r="N29" i="11"/>
  <c r="O29" i="11"/>
  <c r="P29" i="11"/>
  <c r="N30" i="11"/>
  <c r="Q30" i="11" s="1"/>
  <c r="O30" i="11"/>
  <c r="P30" i="11"/>
  <c r="N31" i="11"/>
  <c r="O31" i="11"/>
  <c r="P31" i="11"/>
  <c r="N32" i="11"/>
  <c r="O32" i="11"/>
  <c r="P32" i="11"/>
  <c r="N33" i="11"/>
  <c r="O33" i="11"/>
  <c r="P33" i="11"/>
  <c r="N34" i="11"/>
  <c r="O34" i="11"/>
  <c r="P34" i="11"/>
  <c r="N35" i="11"/>
  <c r="O35" i="11"/>
  <c r="P35" i="11"/>
  <c r="N36" i="11"/>
  <c r="O36" i="11"/>
  <c r="P36" i="11"/>
  <c r="N37" i="11"/>
  <c r="O37" i="11"/>
  <c r="P37" i="11"/>
  <c r="N38" i="11"/>
  <c r="O38" i="11"/>
  <c r="P38" i="11"/>
  <c r="N39" i="11"/>
  <c r="O39" i="11"/>
  <c r="P39" i="11"/>
  <c r="N40" i="11"/>
  <c r="O40" i="11"/>
  <c r="P40" i="11"/>
  <c r="N41" i="11"/>
  <c r="O41" i="11"/>
  <c r="P41" i="11"/>
  <c r="N42" i="11"/>
  <c r="O42" i="11"/>
  <c r="P42" i="11"/>
  <c r="N43" i="11"/>
  <c r="O43" i="11"/>
  <c r="P43" i="11"/>
  <c r="N44" i="11"/>
  <c r="O44" i="11"/>
  <c r="P44" i="11"/>
  <c r="N45" i="11"/>
  <c r="O45" i="11"/>
  <c r="P45" i="11"/>
  <c r="N46" i="11"/>
  <c r="O46" i="11"/>
  <c r="P46" i="11"/>
  <c r="N47" i="11"/>
  <c r="O47" i="11"/>
  <c r="P47" i="11"/>
  <c r="O13" i="11"/>
  <c r="P13" i="11"/>
  <c r="N13" i="11"/>
  <c r="G14"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13" i="11"/>
  <c r="H14" i="11"/>
  <c r="I14" i="11"/>
  <c r="G15" i="11"/>
  <c r="H15" i="11"/>
  <c r="I15" i="11"/>
  <c r="G16" i="11"/>
  <c r="H16" i="11"/>
  <c r="I16" i="11"/>
  <c r="G17" i="11"/>
  <c r="H17" i="11"/>
  <c r="I17" i="11"/>
  <c r="G18" i="11"/>
  <c r="H18" i="11"/>
  <c r="I18" i="11"/>
  <c r="G19" i="11"/>
  <c r="H19" i="11"/>
  <c r="I19" i="11"/>
  <c r="G20" i="11"/>
  <c r="H20" i="11"/>
  <c r="I20" i="11"/>
  <c r="G21" i="11"/>
  <c r="H21" i="11"/>
  <c r="I21" i="11"/>
  <c r="G22" i="11"/>
  <c r="H22" i="11"/>
  <c r="I22" i="11"/>
  <c r="G23" i="11"/>
  <c r="H23" i="11"/>
  <c r="I23" i="11"/>
  <c r="G24" i="11"/>
  <c r="H24" i="11"/>
  <c r="I24" i="11"/>
  <c r="G25" i="11"/>
  <c r="H25" i="11"/>
  <c r="I25" i="11"/>
  <c r="G26" i="11"/>
  <c r="H26" i="11"/>
  <c r="I26" i="11"/>
  <c r="G27" i="11"/>
  <c r="H27" i="11"/>
  <c r="I27" i="11"/>
  <c r="G28" i="11"/>
  <c r="H28" i="11"/>
  <c r="I28" i="11"/>
  <c r="G29" i="11"/>
  <c r="H29" i="11"/>
  <c r="I29" i="11"/>
  <c r="G30" i="11"/>
  <c r="H30" i="11"/>
  <c r="I30" i="11"/>
  <c r="G31" i="11"/>
  <c r="H31" i="11"/>
  <c r="I31" i="11"/>
  <c r="G32" i="11"/>
  <c r="H32" i="11"/>
  <c r="I32" i="11"/>
  <c r="G33" i="11"/>
  <c r="H33" i="11"/>
  <c r="I33" i="11"/>
  <c r="G34" i="11"/>
  <c r="H34" i="11"/>
  <c r="I34" i="11"/>
  <c r="G35" i="11"/>
  <c r="H35" i="11"/>
  <c r="I35" i="11"/>
  <c r="G36" i="11"/>
  <c r="H36" i="11"/>
  <c r="I36" i="11"/>
  <c r="G37" i="11"/>
  <c r="H37" i="11"/>
  <c r="I37" i="11"/>
  <c r="G38" i="11"/>
  <c r="H38" i="11"/>
  <c r="I38" i="11"/>
  <c r="G39" i="11"/>
  <c r="H39" i="11"/>
  <c r="I39" i="11"/>
  <c r="G40" i="11"/>
  <c r="H40" i="11"/>
  <c r="I40" i="11"/>
  <c r="G41" i="11"/>
  <c r="H41" i="11"/>
  <c r="I41" i="11"/>
  <c r="G42" i="11"/>
  <c r="H42" i="11"/>
  <c r="I42" i="11"/>
  <c r="G43" i="11"/>
  <c r="H43" i="11"/>
  <c r="I43" i="11"/>
  <c r="G44" i="11"/>
  <c r="H44" i="11"/>
  <c r="I44" i="11"/>
  <c r="G45" i="11"/>
  <c r="H45" i="11"/>
  <c r="I45" i="11"/>
  <c r="G46" i="11"/>
  <c r="H46" i="11"/>
  <c r="I46" i="11"/>
  <c r="G47" i="11"/>
  <c r="H47" i="11"/>
  <c r="I47" i="11"/>
  <c r="H13" i="11"/>
  <c r="I13" i="11"/>
  <c r="G13" i="11"/>
  <c r="C14" i="11"/>
  <c r="D14" i="11"/>
  <c r="E14" i="11"/>
  <c r="C15" i="11"/>
  <c r="D15" i="11"/>
  <c r="E15" i="11"/>
  <c r="C16" i="11"/>
  <c r="D16" i="11"/>
  <c r="E16" i="11"/>
  <c r="C17" i="11"/>
  <c r="D17" i="11"/>
  <c r="E17" i="11"/>
  <c r="C18" i="11"/>
  <c r="D18" i="11"/>
  <c r="E18" i="11"/>
  <c r="C19" i="11"/>
  <c r="D19" i="11"/>
  <c r="E19" i="11"/>
  <c r="C20" i="11"/>
  <c r="D20" i="11"/>
  <c r="E20" i="11"/>
  <c r="C21" i="11"/>
  <c r="D21" i="11"/>
  <c r="E21" i="11"/>
  <c r="C22" i="11"/>
  <c r="D22" i="11"/>
  <c r="E22" i="11"/>
  <c r="C23" i="11"/>
  <c r="D23" i="11"/>
  <c r="E23" i="11"/>
  <c r="C24" i="11"/>
  <c r="D24" i="11"/>
  <c r="E24" i="11"/>
  <c r="C25" i="11"/>
  <c r="D25" i="11"/>
  <c r="E25" i="11"/>
  <c r="C26" i="11"/>
  <c r="D26" i="11"/>
  <c r="E26" i="11"/>
  <c r="C27" i="11"/>
  <c r="D27" i="11"/>
  <c r="E27" i="11"/>
  <c r="C28" i="11"/>
  <c r="D28" i="11"/>
  <c r="E28" i="11"/>
  <c r="C29" i="11"/>
  <c r="D29" i="11"/>
  <c r="E29" i="11"/>
  <c r="C30" i="11"/>
  <c r="D30" i="11"/>
  <c r="E30" i="11"/>
  <c r="C31" i="11"/>
  <c r="D31" i="11"/>
  <c r="E31" i="11"/>
  <c r="C32" i="11"/>
  <c r="D32" i="11"/>
  <c r="E32" i="11"/>
  <c r="C33" i="11"/>
  <c r="D33" i="11"/>
  <c r="E33" i="11"/>
  <c r="C34" i="11"/>
  <c r="D34" i="11"/>
  <c r="E34" i="11"/>
  <c r="C35" i="11"/>
  <c r="D35" i="11"/>
  <c r="E35" i="11"/>
  <c r="C36" i="11"/>
  <c r="D36" i="11"/>
  <c r="E36" i="11"/>
  <c r="C37" i="11"/>
  <c r="D37" i="11"/>
  <c r="E37" i="11"/>
  <c r="C38" i="11"/>
  <c r="D38" i="11"/>
  <c r="E38" i="11"/>
  <c r="C39" i="11"/>
  <c r="D39" i="11"/>
  <c r="E39" i="11"/>
  <c r="C40" i="11"/>
  <c r="D40" i="11"/>
  <c r="E40" i="11"/>
  <c r="C41" i="11"/>
  <c r="D41" i="11"/>
  <c r="E41" i="11"/>
  <c r="C42" i="11"/>
  <c r="D42" i="11"/>
  <c r="E42" i="11"/>
  <c r="C43" i="11"/>
  <c r="D43" i="11"/>
  <c r="E43" i="11"/>
  <c r="C44" i="11"/>
  <c r="D44" i="11"/>
  <c r="E44" i="11"/>
  <c r="C45" i="11"/>
  <c r="D45" i="11"/>
  <c r="E45" i="11"/>
  <c r="C46" i="11"/>
  <c r="D46" i="11"/>
  <c r="E46" i="11"/>
  <c r="C47" i="11"/>
  <c r="D47" i="11"/>
  <c r="E47" i="11"/>
  <c r="D13" i="11"/>
  <c r="E13" i="11"/>
  <c r="C13" i="11"/>
  <c r="Q40" i="11" l="1"/>
  <c r="Q35" i="11"/>
  <c r="Q19" i="11"/>
  <c r="U22" i="11"/>
  <c r="F13" i="11"/>
  <c r="Q38" i="11"/>
  <c r="Q22" i="11"/>
  <c r="Q44" i="11"/>
  <c r="Q32" i="11"/>
  <c r="Q16" i="11"/>
  <c r="J14" i="11"/>
  <c r="Q27" i="11"/>
  <c r="U34" i="11"/>
  <c r="Q46" i="11"/>
  <c r="Q42" i="11"/>
  <c r="Q39" i="11"/>
  <c r="Q36" i="11"/>
  <c r="Q34" i="11"/>
  <c r="V34" i="11" s="1"/>
  <c r="W34" i="11" s="1"/>
  <c r="Q31" i="11"/>
  <c r="Q28" i="11"/>
  <c r="Q26" i="11"/>
  <c r="Q23" i="11"/>
  <c r="Q20" i="11"/>
  <c r="Q18" i="11"/>
  <c r="Q15" i="11"/>
  <c r="U38" i="11"/>
  <c r="U26" i="11"/>
  <c r="V26" i="11" s="1"/>
  <c r="W26" i="11" s="1"/>
  <c r="U16" i="11"/>
  <c r="V16" i="11" s="1"/>
  <c r="W16" i="11" s="1"/>
  <c r="Q47" i="11"/>
  <c r="Q45" i="11"/>
  <c r="Q43" i="11"/>
  <c r="Q41" i="11"/>
  <c r="Q37" i="11"/>
  <c r="Q33" i="11"/>
  <c r="Q29" i="11"/>
  <c r="Q25" i="11"/>
  <c r="Q21" i="11"/>
  <c r="Q17" i="11"/>
  <c r="U46" i="11"/>
  <c r="U42" i="11"/>
  <c r="U30" i="11"/>
  <c r="Q13" i="11"/>
  <c r="U14" i="11"/>
  <c r="V14" i="11" s="1"/>
  <c r="W14" i="11" s="1"/>
  <c r="U13" i="11"/>
  <c r="U44" i="11"/>
  <c r="U40" i="11"/>
  <c r="V40" i="11" s="1"/>
  <c r="W40" i="11" s="1"/>
  <c r="U36" i="11"/>
  <c r="V36" i="11" s="1"/>
  <c r="W36" i="11" s="1"/>
  <c r="U32" i="11"/>
  <c r="V32" i="11" s="1"/>
  <c r="W32" i="11" s="1"/>
  <c r="U28" i="11"/>
  <c r="U24" i="11"/>
  <c r="V24" i="11" s="1"/>
  <c r="W24" i="11" s="1"/>
  <c r="U20" i="11"/>
  <c r="V20" i="11" s="1"/>
  <c r="W20" i="11" s="1"/>
  <c r="V13" i="11"/>
  <c r="W13" i="11" s="1"/>
  <c r="V30" i="11"/>
  <c r="W30" i="11" s="1"/>
  <c r="U47" i="11"/>
  <c r="V47" i="11" s="1"/>
  <c r="W47" i="11" s="1"/>
  <c r="U45" i="11"/>
  <c r="U43" i="11"/>
  <c r="U41" i="11"/>
  <c r="U39" i="11"/>
  <c r="U37" i="11"/>
  <c r="V37" i="11" s="1"/>
  <c r="W37" i="11" s="1"/>
  <c r="U35" i="11"/>
  <c r="U33" i="11"/>
  <c r="U31" i="11"/>
  <c r="V31" i="11" s="1"/>
  <c r="W31" i="11" s="1"/>
  <c r="U29" i="11"/>
  <c r="U27" i="11"/>
  <c r="U25" i="11"/>
  <c r="U23" i="11"/>
  <c r="V23" i="11" s="1"/>
  <c r="W23" i="11" s="1"/>
  <c r="U21" i="11"/>
  <c r="V21" i="11" s="1"/>
  <c r="W21" i="11" s="1"/>
  <c r="U19" i="11"/>
  <c r="V19" i="11" s="1"/>
  <c r="W19" i="11" s="1"/>
  <c r="U18" i="11"/>
  <c r="U17" i="11"/>
  <c r="U15" i="11"/>
  <c r="V15" i="11" s="1"/>
  <c r="W15" i="11" s="1"/>
  <c r="F47" i="11"/>
  <c r="F45" i="11"/>
  <c r="F43" i="11"/>
  <c r="F41" i="11"/>
  <c r="F39" i="11"/>
  <c r="F37" i="11"/>
  <c r="F35" i="11"/>
  <c r="F33" i="11"/>
  <c r="F31" i="11"/>
  <c r="F29" i="11"/>
  <c r="F27" i="11"/>
  <c r="F25" i="11"/>
  <c r="F23" i="11"/>
  <c r="F21" i="11"/>
  <c r="F19" i="11"/>
  <c r="F17" i="11"/>
  <c r="F15" i="11"/>
  <c r="J13" i="11"/>
  <c r="J46" i="11"/>
  <c r="J44" i="11"/>
  <c r="J42" i="11"/>
  <c r="J40" i="11"/>
  <c r="J38" i="11"/>
  <c r="J36" i="11"/>
  <c r="J34" i="11"/>
  <c r="J32" i="11"/>
  <c r="J30" i="11"/>
  <c r="J28" i="11"/>
  <c r="J26" i="11"/>
  <c r="J24" i="11"/>
  <c r="J22" i="11"/>
  <c r="J20" i="11"/>
  <c r="J18" i="11"/>
  <c r="J16" i="11"/>
  <c r="F46" i="11"/>
  <c r="F44" i="11"/>
  <c r="F42" i="11"/>
  <c r="L42" i="11" s="1"/>
  <c r="M42" i="11" s="1"/>
  <c r="F40" i="11"/>
  <c r="F38" i="11"/>
  <c r="F36" i="11"/>
  <c r="F34" i="11"/>
  <c r="L34" i="11" s="1"/>
  <c r="M34" i="11" s="1"/>
  <c r="F32" i="11"/>
  <c r="F30" i="11"/>
  <c r="F28" i="11"/>
  <c r="F26" i="11"/>
  <c r="L26" i="11" s="1"/>
  <c r="M26" i="11" s="1"/>
  <c r="F24" i="11"/>
  <c r="F22" i="11"/>
  <c r="F20" i="11"/>
  <c r="F18" i="11"/>
  <c r="L18" i="11" s="1"/>
  <c r="M18" i="11" s="1"/>
  <c r="F16" i="11"/>
  <c r="J47" i="11"/>
  <c r="J45" i="11"/>
  <c r="J43" i="11"/>
  <c r="J41" i="11"/>
  <c r="J39" i="11"/>
  <c r="J37" i="11"/>
  <c r="J35" i="11"/>
  <c r="J33" i="11"/>
  <c r="J31" i="11"/>
  <c r="J29" i="11"/>
  <c r="J27" i="11"/>
  <c r="J25" i="11"/>
  <c r="J23" i="11"/>
  <c r="J21" i="11"/>
  <c r="J19" i="11"/>
  <c r="J17" i="11"/>
  <c r="J15" i="11"/>
  <c r="F14" i="11"/>
  <c r="Y26" i="8"/>
  <c r="Y26" i="10"/>
  <c r="Y26" i="9"/>
  <c r="J27" i="10"/>
  <c r="K27" i="10" s="1"/>
  <c r="J28" i="10"/>
  <c r="K28" i="10" s="1"/>
  <c r="J29" i="10"/>
  <c r="K29" i="10" s="1"/>
  <c r="J30" i="10"/>
  <c r="K30" i="10" s="1"/>
  <c r="J31" i="10"/>
  <c r="K31" i="10" s="1"/>
  <c r="J32" i="10"/>
  <c r="K32" i="10" s="1"/>
  <c r="J33" i="10"/>
  <c r="K33" i="10" s="1"/>
  <c r="J34" i="10"/>
  <c r="K34" i="10" s="1"/>
  <c r="J35" i="10"/>
  <c r="K35" i="10" s="1"/>
  <c r="J36" i="10"/>
  <c r="K36" i="10" s="1"/>
  <c r="J37" i="10"/>
  <c r="K37" i="10" s="1"/>
  <c r="J38" i="10"/>
  <c r="K38" i="10" s="1"/>
  <c r="J39" i="10"/>
  <c r="K39" i="10" s="1"/>
  <c r="J40" i="10"/>
  <c r="K40" i="10" s="1"/>
  <c r="J41" i="10"/>
  <c r="K41" i="10" s="1"/>
  <c r="J42" i="10"/>
  <c r="K42" i="10" s="1"/>
  <c r="J43" i="10"/>
  <c r="K43" i="10" s="1"/>
  <c r="J44" i="10"/>
  <c r="K44" i="10" s="1"/>
  <c r="J45" i="10"/>
  <c r="K45" i="10" s="1"/>
  <c r="J46" i="10"/>
  <c r="K46" i="10" s="1"/>
  <c r="J47" i="10"/>
  <c r="K47" i="10" s="1"/>
  <c r="J48" i="10"/>
  <c r="K48" i="10" s="1"/>
  <c r="J49" i="10"/>
  <c r="K49" i="10" s="1"/>
  <c r="J50" i="10"/>
  <c r="K50" i="10" s="1"/>
  <c r="J51" i="10"/>
  <c r="K51" i="10" s="1"/>
  <c r="J52" i="10"/>
  <c r="K52" i="10" s="1"/>
  <c r="J53" i="10"/>
  <c r="K53" i="10" s="1"/>
  <c r="J54" i="10"/>
  <c r="K54" i="10" s="1"/>
  <c r="J55" i="10"/>
  <c r="K55" i="10" s="1"/>
  <c r="J56" i="10"/>
  <c r="K56" i="10" s="1"/>
  <c r="J57" i="10"/>
  <c r="K57" i="10" s="1"/>
  <c r="J58" i="10"/>
  <c r="K58" i="10" s="1"/>
  <c r="J59" i="10"/>
  <c r="K59" i="10" s="1"/>
  <c r="J60" i="10"/>
  <c r="K60" i="10" s="1"/>
  <c r="J26" i="10"/>
  <c r="K26" i="10" s="1"/>
  <c r="J24" i="10"/>
  <c r="J27" i="8"/>
  <c r="K27" i="8" s="1"/>
  <c r="J28" i="8"/>
  <c r="K28" i="8" s="1"/>
  <c r="J29" i="8"/>
  <c r="K29" i="8" s="1"/>
  <c r="J30" i="8"/>
  <c r="K30" i="8" s="1"/>
  <c r="J31" i="8"/>
  <c r="K31" i="8" s="1"/>
  <c r="J32" i="8"/>
  <c r="K32" i="8" s="1"/>
  <c r="J33" i="8"/>
  <c r="K33" i="8" s="1"/>
  <c r="J34" i="8"/>
  <c r="K34" i="8" s="1"/>
  <c r="J35" i="8"/>
  <c r="K35" i="8" s="1"/>
  <c r="J36" i="8"/>
  <c r="K36" i="8" s="1"/>
  <c r="J37" i="8"/>
  <c r="K37" i="8" s="1"/>
  <c r="J38" i="8"/>
  <c r="K38" i="8" s="1"/>
  <c r="J39" i="8"/>
  <c r="K39" i="8" s="1"/>
  <c r="J40" i="8"/>
  <c r="K40" i="8" s="1"/>
  <c r="J41" i="8"/>
  <c r="K41" i="8" s="1"/>
  <c r="J42" i="8"/>
  <c r="K42" i="8" s="1"/>
  <c r="J43" i="8"/>
  <c r="K43" i="8" s="1"/>
  <c r="J44" i="8"/>
  <c r="K44" i="8" s="1"/>
  <c r="J45" i="8"/>
  <c r="K45" i="8" s="1"/>
  <c r="J46" i="8"/>
  <c r="K46" i="8" s="1"/>
  <c r="J47" i="8"/>
  <c r="K47" i="8" s="1"/>
  <c r="J48" i="8"/>
  <c r="K48" i="8" s="1"/>
  <c r="J49" i="8"/>
  <c r="K49" i="8" s="1"/>
  <c r="J50" i="8"/>
  <c r="K50" i="8" s="1"/>
  <c r="J51" i="8"/>
  <c r="K51" i="8" s="1"/>
  <c r="J52" i="8"/>
  <c r="K52" i="8" s="1"/>
  <c r="J53" i="8"/>
  <c r="K53" i="8" s="1"/>
  <c r="J54" i="8"/>
  <c r="K54" i="8" s="1"/>
  <c r="J55" i="8"/>
  <c r="K55" i="8" s="1"/>
  <c r="J56" i="8"/>
  <c r="K56" i="8" s="1"/>
  <c r="J57" i="8"/>
  <c r="K57" i="8" s="1"/>
  <c r="J58" i="8"/>
  <c r="K58" i="8" s="1"/>
  <c r="J59" i="8"/>
  <c r="K59" i="8" s="1"/>
  <c r="J60" i="8"/>
  <c r="K60" i="8" s="1"/>
  <c r="J26" i="8"/>
  <c r="J24" i="8"/>
  <c r="J27" i="9"/>
  <c r="K27" i="9" s="1"/>
  <c r="J28" i="9"/>
  <c r="K28" i="9" s="1"/>
  <c r="J29" i="9"/>
  <c r="K29" i="9" s="1"/>
  <c r="J30" i="9"/>
  <c r="K30" i="9" s="1"/>
  <c r="J31" i="9"/>
  <c r="K31" i="9" s="1"/>
  <c r="J32" i="9"/>
  <c r="K32" i="9" s="1"/>
  <c r="J33" i="9"/>
  <c r="K33" i="9" s="1"/>
  <c r="J34" i="9"/>
  <c r="K34" i="9" s="1"/>
  <c r="J35" i="9"/>
  <c r="K35" i="9" s="1"/>
  <c r="J36" i="9"/>
  <c r="K36" i="9" s="1"/>
  <c r="J37" i="9"/>
  <c r="K37" i="9" s="1"/>
  <c r="J38" i="9"/>
  <c r="K38" i="9" s="1"/>
  <c r="J39" i="9"/>
  <c r="K39" i="9" s="1"/>
  <c r="J40" i="9"/>
  <c r="K40" i="9" s="1"/>
  <c r="J41" i="9"/>
  <c r="K41" i="9" s="1"/>
  <c r="J42" i="9"/>
  <c r="K42" i="9" s="1"/>
  <c r="J43" i="9"/>
  <c r="K43" i="9" s="1"/>
  <c r="J44" i="9"/>
  <c r="K44" i="9" s="1"/>
  <c r="J45" i="9"/>
  <c r="K45" i="9" s="1"/>
  <c r="J46" i="9"/>
  <c r="K46" i="9" s="1"/>
  <c r="J47" i="9"/>
  <c r="K47" i="9" s="1"/>
  <c r="J48" i="9"/>
  <c r="K48" i="9" s="1"/>
  <c r="J49" i="9"/>
  <c r="K49" i="9" s="1"/>
  <c r="J50" i="9"/>
  <c r="K50" i="9" s="1"/>
  <c r="J51" i="9"/>
  <c r="K51" i="9" s="1"/>
  <c r="J52" i="9"/>
  <c r="K52" i="9" s="1"/>
  <c r="J53" i="9"/>
  <c r="K53" i="9" s="1"/>
  <c r="J54" i="9"/>
  <c r="K54" i="9" s="1"/>
  <c r="J55" i="9"/>
  <c r="K55" i="9" s="1"/>
  <c r="J56" i="9"/>
  <c r="K56" i="9" s="1"/>
  <c r="J57" i="9"/>
  <c r="K57" i="9" s="1"/>
  <c r="J58" i="9"/>
  <c r="K58" i="9" s="1"/>
  <c r="J59" i="9"/>
  <c r="K59" i="9" s="1"/>
  <c r="J60" i="9"/>
  <c r="K60" i="9" s="1"/>
  <c r="J26" i="9"/>
  <c r="J24" i="9"/>
  <c r="K24" i="9" s="1"/>
  <c r="K63" i="4"/>
  <c r="V38" i="11" l="1"/>
  <c r="W38" i="11" s="1"/>
  <c r="V35" i="11"/>
  <c r="W35" i="11" s="1"/>
  <c r="V43" i="11"/>
  <c r="W43" i="11" s="1"/>
  <c r="V27" i="11"/>
  <c r="W27" i="11" s="1"/>
  <c r="V29" i="11"/>
  <c r="W29" i="11" s="1"/>
  <c r="V42" i="11"/>
  <c r="W42" i="11" s="1"/>
  <c r="V22" i="11"/>
  <c r="W22" i="11" s="1"/>
  <c r="V44" i="11"/>
  <c r="W44" i="11" s="1"/>
  <c r="V39" i="11"/>
  <c r="W39" i="11" s="1"/>
  <c r="L13" i="11"/>
  <c r="M13" i="11" s="1"/>
  <c r="V28" i="11"/>
  <c r="W28" i="11" s="1"/>
  <c r="V46" i="11"/>
  <c r="W46" i="11" s="1"/>
  <c r="V18" i="11"/>
  <c r="W18" i="11" s="1"/>
  <c r="V25" i="11"/>
  <c r="W25" i="11" s="1"/>
  <c r="V33" i="11"/>
  <c r="W33" i="11" s="1"/>
  <c r="V41" i="11"/>
  <c r="W41" i="11" s="1"/>
  <c r="V45" i="11"/>
  <c r="W45" i="11" s="1"/>
  <c r="L16" i="11"/>
  <c r="M16" i="11" s="1"/>
  <c r="L20" i="11"/>
  <c r="M20" i="11" s="1"/>
  <c r="L24" i="11"/>
  <c r="M24" i="11" s="1"/>
  <c r="L28" i="11"/>
  <c r="M28" i="11" s="1"/>
  <c r="L32" i="11"/>
  <c r="M32" i="11" s="1"/>
  <c r="L36" i="11"/>
  <c r="M36" i="11" s="1"/>
  <c r="L40" i="11"/>
  <c r="M40" i="11" s="1"/>
  <c r="L44" i="11"/>
  <c r="M44" i="11" s="1"/>
  <c r="V17" i="11"/>
  <c r="W17" i="11" s="1"/>
  <c r="L22" i="11"/>
  <c r="M22" i="11" s="1"/>
  <c r="L30" i="11"/>
  <c r="M30" i="11" s="1"/>
  <c r="L38" i="11"/>
  <c r="M38" i="11" s="1"/>
  <c r="L46" i="11"/>
  <c r="M46" i="11" s="1"/>
  <c r="AS63" i="4"/>
  <c r="L63" i="4"/>
  <c r="L14" i="11"/>
  <c r="M14" i="11" s="1"/>
  <c r="L17" i="11"/>
  <c r="M17" i="11" s="1"/>
  <c r="L21" i="11"/>
  <c r="M21" i="11" s="1"/>
  <c r="L25" i="11"/>
  <c r="M25" i="11" s="1"/>
  <c r="L29" i="11"/>
  <c r="M29" i="11" s="1"/>
  <c r="L33" i="11"/>
  <c r="M33" i="11" s="1"/>
  <c r="L37" i="11"/>
  <c r="M37" i="11" s="1"/>
  <c r="L41" i="11"/>
  <c r="M41" i="11" s="1"/>
  <c r="L45" i="11"/>
  <c r="M45" i="11" s="1"/>
  <c r="L15" i="11"/>
  <c r="M15" i="11" s="1"/>
  <c r="L19" i="11"/>
  <c r="M19" i="11" s="1"/>
  <c r="L23" i="11"/>
  <c r="M23" i="11" s="1"/>
  <c r="L27" i="11"/>
  <c r="M27" i="11" s="1"/>
  <c r="L31" i="11"/>
  <c r="M31" i="11" s="1"/>
  <c r="L35" i="11"/>
  <c r="M35" i="11" s="1"/>
  <c r="L39" i="11"/>
  <c r="M39" i="11" s="1"/>
  <c r="L43" i="11"/>
  <c r="M43" i="11" s="1"/>
  <c r="L47" i="11"/>
  <c r="M47" i="11" s="1"/>
  <c r="B15" i="7" l="1"/>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14" i="7"/>
  <c r="J2" i="15"/>
  <c r="T2" i="15" s="1"/>
  <c r="I2" i="15"/>
  <c r="S2" i="15" s="1"/>
  <c r="H2" i="15"/>
  <c r="R2" i="15" s="1"/>
  <c r="G2" i="15"/>
  <c r="Q2" i="15" s="1"/>
  <c r="F2" i="15"/>
  <c r="P2" i="15" s="1"/>
  <c r="E2" i="15"/>
  <c r="O2" i="15" s="1"/>
  <c r="D2" i="15"/>
  <c r="N2" i="15" s="1"/>
  <c r="C2" i="15"/>
  <c r="M2" i="15" s="1"/>
  <c r="L6" i="15"/>
  <c r="L5" i="15"/>
  <c r="L4" i="15"/>
  <c r="L3" i="15"/>
  <c r="B37" i="15"/>
  <c r="A37" i="15"/>
  <c r="B36" i="15"/>
  <c r="A36" i="15"/>
  <c r="B35" i="15"/>
  <c r="A35" i="15"/>
  <c r="B34" i="15"/>
  <c r="A34" i="15"/>
  <c r="B33" i="15"/>
  <c r="A33" i="15"/>
  <c r="B32" i="15"/>
  <c r="A32" i="15"/>
  <c r="B31" i="15"/>
  <c r="A31" i="15"/>
  <c r="B30" i="15"/>
  <c r="A30" i="15"/>
  <c r="B29" i="15"/>
  <c r="A29" i="15"/>
  <c r="B28" i="15"/>
  <c r="A28" i="15"/>
  <c r="B27" i="15"/>
  <c r="A27" i="15"/>
  <c r="B26" i="15"/>
  <c r="A26" i="15"/>
  <c r="B25" i="15"/>
  <c r="A25" i="15"/>
  <c r="B24" i="15"/>
  <c r="A24" i="15"/>
  <c r="B23" i="15"/>
  <c r="A23" i="15"/>
  <c r="B22" i="15"/>
  <c r="A22" i="15"/>
  <c r="B21" i="15"/>
  <c r="A21" i="15"/>
  <c r="B20" i="15"/>
  <c r="A20" i="15"/>
  <c r="B19" i="15"/>
  <c r="A19" i="15"/>
  <c r="B18" i="15"/>
  <c r="A18" i="15"/>
  <c r="B17" i="15"/>
  <c r="A17" i="15"/>
  <c r="B16" i="15"/>
  <c r="A16" i="15"/>
  <c r="B15" i="15"/>
  <c r="A15" i="15"/>
  <c r="B14" i="15"/>
  <c r="A14" i="15"/>
  <c r="B13" i="15"/>
  <c r="A13" i="15"/>
  <c r="B12" i="15"/>
  <c r="A12" i="15"/>
  <c r="B11" i="15"/>
  <c r="A11" i="15"/>
  <c r="B10" i="15"/>
  <c r="A10" i="15"/>
  <c r="B9" i="15"/>
  <c r="A9" i="15"/>
  <c r="B8" i="15"/>
  <c r="A8" i="15"/>
  <c r="B7" i="15"/>
  <c r="A7" i="15"/>
  <c r="B6" i="15"/>
  <c r="A6" i="15"/>
  <c r="B5" i="15"/>
  <c r="A5" i="15"/>
  <c r="B4" i="15"/>
  <c r="A4" i="15"/>
  <c r="K3" i="15"/>
  <c r="B3" i="15"/>
  <c r="A3" i="15"/>
  <c r="C4" i="15"/>
  <c r="D4" i="15"/>
  <c r="E4" i="15"/>
  <c r="F4" i="15"/>
  <c r="G4" i="15"/>
  <c r="H4" i="15"/>
  <c r="I4" i="15"/>
  <c r="J4" i="15"/>
  <c r="C5" i="15"/>
  <c r="D5" i="15"/>
  <c r="E5" i="15"/>
  <c r="F5" i="15"/>
  <c r="G5" i="15"/>
  <c r="H5" i="15"/>
  <c r="I5" i="15"/>
  <c r="J5" i="15"/>
  <c r="C6" i="15"/>
  <c r="D6" i="15"/>
  <c r="E6" i="15"/>
  <c r="F6" i="15"/>
  <c r="G6" i="15"/>
  <c r="H6" i="15"/>
  <c r="I6" i="15"/>
  <c r="J6" i="15"/>
  <c r="C7" i="15"/>
  <c r="D7" i="15"/>
  <c r="E7" i="15"/>
  <c r="F7" i="15"/>
  <c r="G7" i="15"/>
  <c r="H7" i="15"/>
  <c r="I7" i="15"/>
  <c r="J7" i="15"/>
  <c r="C8" i="15"/>
  <c r="D8" i="15"/>
  <c r="E8" i="15"/>
  <c r="F8" i="15"/>
  <c r="G8" i="15"/>
  <c r="H8" i="15"/>
  <c r="I8" i="15"/>
  <c r="J8" i="15"/>
  <c r="C9" i="15"/>
  <c r="D9" i="15"/>
  <c r="E9" i="15"/>
  <c r="F9" i="15"/>
  <c r="G9" i="15"/>
  <c r="H9" i="15"/>
  <c r="I9" i="15"/>
  <c r="J9" i="15"/>
  <c r="C10" i="15"/>
  <c r="D10" i="15"/>
  <c r="E10" i="15"/>
  <c r="F10" i="15"/>
  <c r="G10" i="15"/>
  <c r="H10" i="15"/>
  <c r="I10" i="15"/>
  <c r="J10" i="15"/>
  <c r="C11" i="15"/>
  <c r="D11" i="15"/>
  <c r="E11" i="15"/>
  <c r="F11" i="15"/>
  <c r="G11" i="15"/>
  <c r="H11" i="15"/>
  <c r="I11" i="15"/>
  <c r="J11" i="15"/>
  <c r="C12" i="15"/>
  <c r="D12" i="15"/>
  <c r="E12" i="15"/>
  <c r="F12" i="15"/>
  <c r="G12" i="15"/>
  <c r="H12" i="15"/>
  <c r="I12" i="15"/>
  <c r="J12" i="15"/>
  <c r="C13" i="15"/>
  <c r="D13" i="15"/>
  <c r="E13" i="15"/>
  <c r="F13" i="15"/>
  <c r="G13" i="15"/>
  <c r="H13" i="15"/>
  <c r="I13" i="15"/>
  <c r="J13" i="15"/>
  <c r="C14" i="15"/>
  <c r="D14" i="15"/>
  <c r="E14" i="15"/>
  <c r="F14" i="15"/>
  <c r="G14" i="15"/>
  <c r="H14" i="15"/>
  <c r="I14" i="15"/>
  <c r="J14" i="15"/>
  <c r="C15" i="15"/>
  <c r="D15" i="15"/>
  <c r="E15" i="15"/>
  <c r="F15" i="15"/>
  <c r="G15" i="15"/>
  <c r="H15" i="15"/>
  <c r="I15" i="15"/>
  <c r="J15" i="15"/>
  <c r="C16" i="15"/>
  <c r="D16" i="15"/>
  <c r="E16" i="15"/>
  <c r="F16" i="15"/>
  <c r="G16" i="15"/>
  <c r="H16" i="15"/>
  <c r="I16" i="15"/>
  <c r="J16" i="15"/>
  <c r="C17" i="15"/>
  <c r="D17" i="15"/>
  <c r="E17" i="15"/>
  <c r="F17" i="15"/>
  <c r="G17" i="15"/>
  <c r="H17" i="15"/>
  <c r="I17" i="15"/>
  <c r="J17" i="15"/>
  <c r="C18" i="15"/>
  <c r="D18" i="15"/>
  <c r="E18" i="15"/>
  <c r="F18" i="15"/>
  <c r="G18" i="15"/>
  <c r="H18" i="15"/>
  <c r="I18" i="15"/>
  <c r="J18" i="15"/>
  <c r="C19" i="15"/>
  <c r="D19" i="15"/>
  <c r="E19" i="15"/>
  <c r="F19" i="15"/>
  <c r="G19" i="15"/>
  <c r="H19" i="15"/>
  <c r="I19" i="15"/>
  <c r="J19" i="15"/>
  <c r="C20" i="15"/>
  <c r="D20" i="15"/>
  <c r="E20" i="15"/>
  <c r="F20" i="15"/>
  <c r="G20" i="15"/>
  <c r="H20" i="15"/>
  <c r="I20" i="15"/>
  <c r="J20" i="15"/>
  <c r="C21" i="15"/>
  <c r="D21" i="15"/>
  <c r="E21" i="15"/>
  <c r="F21" i="15"/>
  <c r="G21" i="15"/>
  <c r="H21" i="15"/>
  <c r="I21" i="15"/>
  <c r="J21" i="15"/>
  <c r="C22" i="15"/>
  <c r="D22" i="15"/>
  <c r="E22" i="15"/>
  <c r="F22" i="15"/>
  <c r="G22" i="15"/>
  <c r="H22" i="15"/>
  <c r="I22" i="15"/>
  <c r="J22" i="15"/>
  <c r="C23" i="15"/>
  <c r="D23" i="15"/>
  <c r="E23" i="15"/>
  <c r="F23" i="15"/>
  <c r="G23" i="15"/>
  <c r="H23" i="15"/>
  <c r="I23" i="15"/>
  <c r="J23" i="15"/>
  <c r="C24" i="15"/>
  <c r="D24" i="15"/>
  <c r="E24" i="15"/>
  <c r="F24" i="15"/>
  <c r="G24" i="15"/>
  <c r="H24" i="15"/>
  <c r="I24" i="15"/>
  <c r="J24" i="15"/>
  <c r="C25" i="15"/>
  <c r="D25" i="15"/>
  <c r="E25" i="15"/>
  <c r="F25" i="15"/>
  <c r="G25" i="15"/>
  <c r="H25" i="15"/>
  <c r="I25" i="15"/>
  <c r="J25" i="15"/>
  <c r="C26" i="15"/>
  <c r="D26" i="15"/>
  <c r="E26" i="15"/>
  <c r="F26" i="15"/>
  <c r="G26" i="15"/>
  <c r="H26" i="15"/>
  <c r="I26" i="15"/>
  <c r="J26" i="15"/>
  <c r="C27" i="15"/>
  <c r="D27" i="15"/>
  <c r="E27" i="15"/>
  <c r="F27" i="15"/>
  <c r="G27" i="15"/>
  <c r="H27" i="15"/>
  <c r="I27" i="15"/>
  <c r="J27" i="15"/>
  <c r="C28" i="15"/>
  <c r="D28" i="15"/>
  <c r="E28" i="15"/>
  <c r="F28" i="15"/>
  <c r="G28" i="15"/>
  <c r="H28" i="15"/>
  <c r="I28" i="15"/>
  <c r="J28" i="15"/>
  <c r="C29" i="15"/>
  <c r="D29" i="15"/>
  <c r="E29" i="15"/>
  <c r="F29" i="15"/>
  <c r="G29" i="15"/>
  <c r="H29" i="15"/>
  <c r="I29" i="15"/>
  <c r="J29" i="15"/>
  <c r="C30" i="15"/>
  <c r="D30" i="15"/>
  <c r="E30" i="15"/>
  <c r="F30" i="15"/>
  <c r="G30" i="15"/>
  <c r="H30" i="15"/>
  <c r="I30" i="15"/>
  <c r="J30" i="15"/>
  <c r="C31" i="15"/>
  <c r="D31" i="15"/>
  <c r="E31" i="15"/>
  <c r="F31" i="15"/>
  <c r="G31" i="15"/>
  <c r="H31" i="15"/>
  <c r="I31" i="15"/>
  <c r="J31" i="15"/>
  <c r="C32" i="15"/>
  <c r="D32" i="15"/>
  <c r="E32" i="15"/>
  <c r="F32" i="15"/>
  <c r="G32" i="15"/>
  <c r="H32" i="15"/>
  <c r="I32" i="15"/>
  <c r="J32" i="15"/>
  <c r="C33" i="15"/>
  <c r="D33" i="15"/>
  <c r="E33" i="15"/>
  <c r="F33" i="15"/>
  <c r="G33" i="15"/>
  <c r="H33" i="15"/>
  <c r="I33" i="15"/>
  <c r="J33" i="15"/>
  <c r="C34" i="15"/>
  <c r="D34" i="15"/>
  <c r="E34" i="15"/>
  <c r="F34" i="15"/>
  <c r="G34" i="15"/>
  <c r="H34" i="15"/>
  <c r="I34" i="15"/>
  <c r="J34" i="15"/>
  <c r="C35" i="15"/>
  <c r="D35" i="15"/>
  <c r="E35" i="15"/>
  <c r="F35" i="15"/>
  <c r="G35" i="15"/>
  <c r="H35" i="15"/>
  <c r="I35" i="15"/>
  <c r="J35" i="15"/>
  <c r="C36" i="15"/>
  <c r="D36" i="15"/>
  <c r="E36" i="15"/>
  <c r="F36" i="15"/>
  <c r="G36" i="15"/>
  <c r="H36" i="15"/>
  <c r="I36" i="15"/>
  <c r="J36" i="15"/>
  <c r="C37" i="15"/>
  <c r="D37" i="15"/>
  <c r="E37" i="15"/>
  <c r="F37" i="15"/>
  <c r="G37" i="15"/>
  <c r="H37" i="15"/>
  <c r="I37" i="15"/>
  <c r="J37" i="15"/>
  <c r="D3" i="15" l="1"/>
  <c r="F3" i="15"/>
  <c r="H3" i="15"/>
  <c r="J3" i="15"/>
  <c r="C3" i="15"/>
  <c r="E3" i="15"/>
  <c r="G3" i="15"/>
  <c r="I3" i="15"/>
  <c r="C3" i="13"/>
  <c r="AC3" i="13" l="1"/>
  <c r="Z3" i="13"/>
  <c r="M3"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 i="13"/>
  <c r="A32" i="13"/>
  <c r="A33" i="13"/>
  <c r="A34" i="13"/>
  <c r="A35" i="13"/>
  <c r="A36" i="13"/>
  <c r="A37" i="13"/>
  <c r="A22" i="13"/>
  <c r="A23" i="13"/>
  <c r="A24" i="13"/>
  <c r="A25" i="13"/>
  <c r="A26" i="13"/>
  <c r="A27" i="13"/>
  <c r="A28" i="13"/>
  <c r="A29" i="13"/>
  <c r="A30" i="13"/>
  <c r="A31" i="13"/>
  <c r="A4" i="13"/>
  <c r="A5" i="13"/>
  <c r="A6" i="13"/>
  <c r="A7" i="13"/>
  <c r="A8" i="13"/>
  <c r="A9" i="13"/>
  <c r="A10" i="13"/>
  <c r="A11" i="13"/>
  <c r="A12" i="13"/>
  <c r="A13" i="13"/>
  <c r="A14" i="13"/>
  <c r="A15" i="13"/>
  <c r="A16" i="13"/>
  <c r="A17" i="13"/>
  <c r="A18" i="13"/>
  <c r="A19" i="13"/>
  <c r="A20" i="13"/>
  <c r="A21" i="13"/>
  <c r="A3" i="13"/>
  <c r="H2" i="13"/>
  <c r="T2" i="13" s="1"/>
  <c r="G2" i="13"/>
  <c r="S2" i="13" s="1"/>
  <c r="F2" i="13"/>
  <c r="E2" i="13"/>
  <c r="D2" i="13"/>
  <c r="C2" i="13"/>
  <c r="AD32" i="13" l="1"/>
  <c r="H42" i="20" s="1"/>
  <c r="AA32" i="13"/>
  <c r="G42" i="20" s="1"/>
  <c r="AD28" i="13"/>
  <c r="H38" i="20" s="1"/>
  <c r="AA28" i="13"/>
  <c r="G38" i="20" s="1"/>
  <c r="AD24" i="13"/>
  <c r="H34" i="20" s="1"/>
  <c r="AA24" i="13"/>
  <c r="G34" i="20" s="1"/>
  <c r="AD20" i="13"/>
  <c r="H30" i="20" s="1"/>
  <c r="AA20" i="13"/>
  <c r="G30" i="20" s="1"/>
  <c r="AD16" i="13"/>
  <c r="H26" i="20" s="1"/>
  <c r="AA16" i="13"/>
  <c r="G26" i="20" s="1"/>
  <c r="AD12" i="13"/>
  <c r="H22" i="20" s="1"/>
  <c r="AA12" i="13"/>
  <c r="G22" i="20" s="1"/>
  <c r="AD8" i="13"/>
  <c r="H18" i="20" s="1"/>
  <c r="AA8" i="13"/>
  <c r="G18" i="20" s="1"/>
  <c r="AA35" i="13"/>
  <c r="G45" i="20" s="1"/>
  <c r="AD35" i="13"/>
  <c r="H45" i="20" s="1"/>
  <c r="AA31" i="13"/>
  <c r="G41" i="20" s="1"/>
  <c r="AD31" i="13"/>
  <c r="H41" i="20" s="1"/>
  <c r="AA27" i="13"/>
  <c r="G37" i="20" s="1"/>
  <c r="AD27" i="13"/>
  <c r="H37" i="20" s="1"/>
  <c r="AA23" i="13"/>
  <c r="G33" i="20" s="1"/>
  <c r="AD23" i="13"/>
  <c r="H33" i="20" s="1"/>
  <c r="AA19" i="13"/>
  <c r="G29" i="20" s="1"/>
  <c r="AD19" i="13"/>
  <c r="H29" i="20" s="1"/>
  <c r="AA15" i="13"/>
  <c r="G25" i="20" s="1"/>
  <c r="AD15" i="13"/>
  <c r="H25" i="20" s="1"/>
  <c r="AA11" i="13"/>
  <c r="G21" i="20" s="1"/>
  <c r="AD11" i="13"/>
  <c r="H21" i="20" s="1"/>
  <c r="AA7" i="13"/>
  <c r="G17" i="20" s="1"/>
  <c r="AD7" i="13"/>
  <c r="H17" i="20" s="1"/>
  <c r="U5" i="13"/>
  <c r="W3" i="13"/>
  <c r="S29" i="13"/>
  <c r="P11" i="13"/>
  <c r="T21" i="13"/>
  <c r="U4" i="13"/>
  <c r="Q14" i="13"/>
  <c r="T5" i="13"/>
  <c r="P15" i="13"/>
  <c r="Q7" i="13"/>
  <c r="S7" i="13"/>
  <c r="S23" i="13"/>
  <c r="W4" i="13"/>
  <c r="S30" i="13"/>
  <c r="T6" i="13"/>
  <c r="X12" i="13"/>
  <c r="R19" i="13"/>
  <c r="V25" i="13"/>
  <c r="P32" i="13"/>
  <c r="V37" i="13"/>
  <c r="T29" i="13"/>
  <c r="V36" i="13"/>
  <c r="S17" i="13"/>
  <c r="U3" i="13"/>
  <c r="W25" i="13"/>
  <c r="P7" i="13"/>
  <c r="V16" i="13"/>
  <c r="S8" i="13"/>
  <c r="W34" i="13"/>
  <c r="U12" i="13"/>
  <c r="W27" i="13"/>
  <c r="U15" i="13"/>
  <c r="U37" i="13"/>
  <c r="T10" i="13"/>
  <c r="X16" i="13"/>
  <c r="R23" i="13"/>
  <c r="V29" i="13"/>
  <c r="X36" i="13"/>
  <c r="V28" i="13"/>
  <c r="R34" i="13"/>
  <c r="U6" i="13"/>
  <c r="W21" i="13"/>
  <c r="S33" i="13"/>
  <c r="X5" i="13"/>
  <c r="P9" i="13"/>
  <c r="P13" i="13"/>
  <c r="R16" i="13"/>
  <c r="T19" i="13"/>
  <c r="V22" i="13"/>
  <c r="U19" i="13"/>
  <c r="Q25" i="13"/>
  <c r="Q35" i="13"/>
  <c r="U8" i="13"/>
  <c r="U16" i="13"/>
  <c r="U24" i="13"/>
  <c r="U32" i="13"/>
  <c r="Q15" i="13"/>
  <c r="U21" i="13"/>
  <c r="U31" i="13"/>
  <c r="Q5" i="13"/>
  <c r="Q13" i="13"/>
  <c r="Q21" i="13"/>
  <c r="Q29" i="13"/>
  <c r="Q37" i="13"/>
  <c r="X6" i="13"/>
  <c r="P10" i="13"/>
  <c r="R13" i="13"/>
  <c r="T16" i="13"/>
  <c r="V19" i="13"/>
  <c r="X22" i="13"/>
  <c r="P26" i="13"/>
  <c r="R29" i="13"/>
  <c r="T32" i="13"/>
  <c r="V35" i="13"/>
  <c r="R24" i="13"/>
  <c r="T27" i="13"/>
  <c r="V30" i="13"/>
  <c r="X33" i="13"/>
  <c r="P37" i="13"/>
  <c r="O15" i="13"/>
  <c r="O19" i="13"/>
  <c r="O31" i="13"/>
  <c r="O35" i="13"/>
  <c r="U10" i="13"/>
  <c r="S37" i="13"/>
  <c r="T13" i="13"/>
  <c r="S6" i="13"/>
  <c r="T3" i="13"/>
  <c r="U18" i="13"/>
  <c r="X7" i="13"/>
  <c r="T17" i="13"/>
  <c r="W12" i="13"/>
  <c r="W11" i="13"/>
  <c r="U28" i="13"/>
  <c r="S10" i="13"/>
  <c r="Q33" i="13"/>
  <c r="P8" i="13"/>
  <c r="T14" i="13"/>
  <c r="X20" i="13"/>
  <c r="R27" i="13"/>
  <c r="X32" i="13"/>
  <c r="V24" i="13"/>
  <c r="P31" i="13"/>
  <c r="W5" i="13"/>
  <c r="U22" i="13"/>
  <c r="S5" i="13"/>
  <c r="Q30" i="13"/>
  <c r="T9" i="13"/>
  <c r="R18" i="13"/>
  <c r="U13" i="13"/>
  <c r="Q16" i="13"/>
  <c r="S31" i="13"/>
  <c r="U27" i="13"/>
  <c r="V5" i="13"/>
  <c r="P12" i="13"/>
  <c r="T18" i="13"/>
  <c r="X24" i="13"/>
  <c r="R31" i="13"/>
  <c r="X23" i="13"/>
  <c r="R30" i="13"/>
  <c r="X35" i="13"/>
  <c r="S9" i="13"/>
  <c r="S25" i="13"/>
  <c r="Q34" i="13"/>
  <c r="V6" i="13"/>
  <c r="X9" i="13"/>
  <c r="X13" i="13"/>
  <c r="P17" i="13"/>
  <c r="R20" i="13"/>
  <c r="W6" i="13"/>
  <c r="S22" i="13"/>
  <c r="W28" i="13"/>
  <c r="S11" i="13"/>
  <c r="S19" i="13"/>
  <c r="S27" i="13"/>
  <c r="W10" i="13"/>
  <c r="S16" i="13"/>
  <c r="S26" i="13"/>
  <c r="S35" i="13"/>
  <c r="W8" i="13"/>
  <c r="W16" i="13"/>
  <c r="W24" i="13"/>
  <c r="W32" i="13"/>
  <c r="T4" i="13"/>
  <c r="V7" i="13"/>
  <c r="X10" i="13"/>
  <c r="P14" i="13"/>
  <c r="R17" i="13"/>
  <c r="T20" i="13"/>
  <c r="V23" i="13"/>
  <c r="X26" i="13"/>
  <c r="P30" i="13"/>
  <c r="R33" i="13"/>
  <c r="T36" i="13"/>
  <c r="P25" i="13"/>
  <c r="R28" i="13"/>
  <c r="T31" i="13"/>
  <c r="V34" i="13"/>
  <c r="X37" i="13"/>
  <c r="O27" i="13"/>
  <c r="O12" i="13"/>
  <c r="O16" i="13"/>
  <c r="O28" i="13"/>
  <c r="W17" i="13"/>
  <c r="R6" i="13"/>
  <c r="X15" i="13"/>
  <c r="Q9" i="13"/>
  <c r="Q6" i="13"/>
  <c r="U26" i="13"/>
  <c r="R10" i="13"/>
  <c r="X19" i="13"/>
  <c r="W22" i="13"/>
  <c r="S15" i="13"/>
  <c r="Q32" i="13"/>
  <c r="W14" i="13"/>
  <c r="W36" i="13"/>
  <c r="V9" i="13"/>
  <c r="P16" i="13"/>
  <c r="T22" i="13"/>
  <c r="X28" i="13"/>
  <c r="T34" i="13"/>
  <c r="R26" i="13"/>
  <c r="V32" i="13"/>
  <c r="Q10" i="13"/>
  <c r="W29" i="13"/>
  <c r="S13" i="13"/>
  <c r="W33" i="13"/>
  <c r="X11" i="13"/>
  <c r="V20" i="13"/>
  <c r="S18" i="13"/>
  <c r="O5" i="13"/>
  <c r="U20" i="13"/>
  <c r="W35" i="13"/>
  <c r="Q31" i="13"/>
  <c r="R7" i="13"/>
  <c r="V13" i="13"/>
  <c r="P20" i="13"/>
  <c r="T26" i="13"/>
  <c r="V33" i="13"/>
  <c r="T25" i="13"/>
  <c r="X31" i="13"/>
  <c r="T37" i="13"/>
  <c r="U14" i="13"/>
  <c r="Q26" i="13"/>
  <c r="W37" i="13"/>
  <c r="T7" i="13"/>
  <c r="V10" i="13"/>
  <c r="V14" i="13"/>
  <c r="X17" i="13"/>
  <c r="P21" i="13"/>
  <c r="U7" i="13"/>
  <c r="Q23" i="13"/>
  <c r="U29" i="13"/>
  <c r="X3" i="13"/>
  <c r="Q12" i="13"/>
  <c r="Q20" i="13"/>
  <c r="Q28" i="13"/>
  <c r="U11" i="13"/>
  <c r="Q17" i="13"/>
  <c r="Q27" i="13"/>
  <c r="Q36" i="13"/>
  <c r="U9" i="13"/>
  <c r="U17" i="13"/>
  <c r="U25" i="13"/>
  <c r="U33" i="13"/>
  <c r="R5" i="13"/>
  <c r="T8" i="13"/>
  <c r="V11" i="13"/>
  <c r="X14" i="13"/>
  <c r="P18" i="13"/>
  <c r="AO18" i="13" s="1"/>
  <c r="R21" i="13"/>
  <c r="T24" i="13"/>
  <c r="V27" i="13"/>
  <c r="X30" i="13"/>
  <c r="P34" i="13"/>
  <c r="R37" i="13"/>
  <c r="X25" i="13"/>
  <c r="P29" i="13"/>
  <c r="R32" i="13"/>
  <c r="T35" i="13"/>
  <c r="O7" i="13"/>
  <c r="O11" i="13"/>
  <c r="O8" i="13"/>
  <c r="O24" i="13"/>
  <c r="O9" i="13"/>
  <c r="O13" i="13"/>
  <c r="O29" i="13"/>
  <c r="O10" i="13"/>
  <c r="O14" i="13"/>
  <c r="O26" i="13"/>
  <c r="O30" i="13"/>
  <c r="S21" i="13"/>
  <c r="Q8" i="13"/>
  <c r="Q11" i="13"/>
  <c r="S32" i="13"/>
  <c r="R15" i="13"/>
  <c r="P28" i="13"/>
  <c r="P27" i="13"/>
  <c r="V3" i="13"/>
  <c r="U30" i="13"/>
  <c r="R8" i="13"/>
  <c r="T15" i="13"/>
  <c r="X21" i="13"/>
  <c r="S24" i="13"/>
  <c r="W7" i="13"/>
  <c r="W15" i="13"/>
  <c r="W31" i="13"/>
  <c r="W20" i="13"/>
  <c r="S4" i="13"/>
  <c r="S20" i="13"/>
  <c r="S36" i="13"/>
  <c r="Q22" i="13"/>
  <c r="V8" i="13"/>
  <c r="P19" i="13"/>
  <c r="Q19" i="13"/>
  <c r="W9" i="13"/>
  <c r="U34" i="13"/>
  <c r="V12" i="13"/>
  <c r="R22" i="13"/>
  <c r="U35" i="13"/>
  <c r="S3" i="13"/>
  <c r="W19" i="13"/>
  <c r="U36" i="13"/>
  <c r="W26" i="13"/>
  <c r="X4" i="13"/>
  <c r="R11" i="13"/>
  <c r="V17" i="13"/>
  <c r="P24" i="13"/>
  <c r="T30" i="13"/>
  <c r="P36" i="13"/>
  <c r="X27" i="13"/>
  <c r="P35" i="13"/>
  <c r="W13" i="13"/>
  <c r="T11" i="13"/>
  <c r="V4" i="13"/>
  <c r="R14" i="13"/>
  <c r="P23" i="13"/>
  <c r="U23" i="13"/>
  <c r="Q24" i="13"/>
  <c r="X8" i="13"/>
  <c r="V21" i="13"/>
  <c r="R35" i="13"/>
  <c r="T33" i="13"/>
  <c r="Q18" i="13"/>
  <c r="P5" i="13"/>
  <c r="R12" i="13"/>
  <c r="V18" i="13"/>
  <c r="W18" i="13"/>
  <c r="S34" i="13"/>
  <c r="W23" i="13"/>
  <c r="S14" i="13"/>
  <c r="W30" i="13"/>
  <c r="S12" i="13"/>
  <c r="S28" i="13"/>
  <c r="P6" i="13"/>
  <c r="X18" i="13"/>
  <c r="V31" i="13"/>
  <c r="O23" i="13"/>
  <c r="R9" i="13"/>
  <c r="P22" i="13"/>
  <c r="X34" i="13"/>
  <c r="P33" i="13"/>
  <c r="O32" i="13"/>
  <c r="O36" i="13"/>
  <c r="O6" i="13"/>
  <c r="O18" i="13"/>
  <c r="T12" i="13"/>
  <c r="R25" i="13"/>
  <c r="T23" i="13"/>
  <c r="R36" i="13"/>
  <c r="O20" i="13"/>
  <c r="O25" i="13"/>
  <c r="O37" i="13"/>
  <c r="V15" i="13"/>
  <c r="T28" i="13"/>
  <c r="V26" i="13"/>
  <c r="O17" i="13"/>
  <c r="O21" i="13"/>
  <c r="O33" i="13"/>
  <c r="O22" i="13"/>
  <c r="O34" i="13"/>
  <c r="X29" i="13"/>
  <c r="AD36" i="13"/>
  <c r="H46" i="20" s="1"/>
  <c r="AA36" i="13"/>
  <c r="G46" i="20" s="1"/>
  <c r="AD34" i="13"/>
  <c r="H44" i="20" s="1"/>
  <c r="AA34" i="13"/>
  <c r="G44" i="20" s="1"/>
  <c r="AD30" i="13"/>
  <c r="H40" i="20" s="1"/>
  <c r="AA30" i="13"/>
  <c r="G40" i="20" s="1"/>
  <c r="AD26" i="13"/>
  <c r="H36" i="20" s="1"/>
  <c r="AA26" i="13"/>
  <c r="G36" i="20" s="1"/>
  <c r="AD22" i="13"/>
  <c r="H32" i="20" s="1"/>
  <c r="AA22" i="13"/>
  <c r="G32" i="20" s="1"/>
  <c r="AD18" i="13"/>
  <c r="H28" i="20" s="1"/>
  <c r="AA18" i="13"/>
  <c r="G28" i="20" s="1"/>
  <c r="AD14" i="13"/>
  <c r="H24" i="20" s="1"/>
  <c r="AA14" i="13"/>
  <c r="G24" i="20" s="1"/>
  <c r="AD10" i="13"/>
  <c r="H20" i="20" s="1"/>
  <c r="AA10" i="13"/>
  <c r="G20" i="20" s="1"/>
  <c r="AD6" i="13"/>
  <c r="H16" i="20" s="1"/>
  <c r="AA6" i="13"/>
  <c r="G16" i="20" s="1"/>
  <c r="AA37" i="13"/>
  <c r="G47" i="20" s="1"/>
  <c r="AD37" i="13"/>
  <c r="H47" i="20" s="1"/>
  <c r="AA33" i="13"/>
  <c r="G43" i="20" s="1"/>
  <c r="AD33" i="13"/>
  <c r="H43" i="20" s="1"/>
  <c r="AD29" i="13"/>
  <c r="H39" i="20" s="1"/>
  <c r="AA29" i="13"/>
  <c r="G39" i="20" s="1"/>
  <c r="AD25" i="13"/>
  <c r="H35" i="20" s="1"/>
  <c r="AA25" i="13"/>
  <c r="G35" i="20" s="1"/>
  <c r="AD21" i="13"/>
  <c r="H31" i="20" s="1"/>
  <c r="AA21" i="13"/>
  <c r="G31" i="20" s="1"/>
  <c r="AA17" i="13"/>
  <c r="G27" i="20" s="1"/>
  <c r="AD17" i="13"/>
  <c r="H27" i="20" s="1"/>
  <c r="AA13" i="13"/>
  <c r="G23" i="20" s="1"/>
  <c r="AD13" i="13"/>
  <c r="H23" i="20" s="1"/>
  <c r="AA9" i="13"/>
  <c r="G19" i="20" s="1"/>
  <c r="AD9" i="13"/>
  <c r="H19" i="20" s="1"/>
  <c r="O2" i="13"/>
  <c r="AB4" i="13"/>
  <c r="AD4" i="13" s="1"/>
  <c r="H14" i="20" s="1"/>
  <c r="O4" i="13"/>
  <c r="P2" i="13"/>
  <c r="P4" i="13"/>
  <c r="P3" i="13"/>
  <c r="Q2" i="13"/>
  <c r="Q4" i="13"/>
  <c r="Q3" i="13"/>
  <c r="O3" i="13"/>
  <c r="R2" i="13"/>
  <c r="R4" i="13"/>
  <c r="R3" i="13"/>
  <c r="Y4" i="13"/>
  <c r="AA4" i="13" s="1"/>
  <c r="G14" i="20" s="1"/>
  <c r="Y3" i="13"/>
  <c r="AA3" i="13" s="1"/>
  <c r="G13" i="20" s="1"/>
  <c r="AB3" i="13"/>
  <c r="AD3" i="13" s="1"/>
  <c r="H13" i="20" s="1"/>
  <c r="AD5" i="13"/>
  <c r="H15" i="20" s="1"/>
  <c r="AA5" i="13"/>
  <c r="G15" i="20" s="1"/>
  <c r="BI9" i="4"/>
  <c r="BI8" i="4"/>
  <c r="B3" i="20"/>
  <c r="C2" i="4"/>
  <c r="B2" i="20" s="1"/>
  <c r="C1" i="4"/>
  <c r="B1" i="20" s="1"/>
  <c r="BJ18" i="4"/>
  <c r="BI28" i="4" s="1"/>
  <c r="AI27" i="4"/>
  <c r="AV27" i="4" s="1"/>
  <c r="BI31" i="4" l="1"/>
  <c r="BJ31" i="4" s="1"/>
  <c r="BI50" i="4"/>
  <c r="BJ50" i="4" s="1"/>
  <c r="BI41" i="4"/>
  <c r="BJ41" i="4" s="1"/>
  <c r="BI57" i="4"/>
  <c r="BJ57" i="4" s="1"/>
  <c r="BI29" i="4"/>
  <c r="BJ29" i="4" s="1"/>
  <c r="BI36" i="4"/>
  <c r="BJ36" i="4" s="1"/>
  <c r="BI46" i="4"/>
  <c r="BJ46" i="4" s="1"/>
  <c r="BI62" i="4"/>
  <c r="BJ62" i="4" s="1"/>
  <c r="BI30" i="4"/>
  <c r="BJ30" i="4" s="1"/>
  <c r="BI32" i="4"/>
  <c r="BJ32" i="4" s="1"/>
  <c r="BI35" i="4"/>
  <c r="BJ35" i="4" s="1"/>
  <c r="BI37" i="4"/>
  <c r="BJ37" i="4" s="1"/>
  <c r="BI42" i="4"/>
  <c r="BJ42" i="4" s="1"/>
  <c r="BI48" i="4"/>
  <c r="BJ48" i="4" s="1"/>
  <c r="BI51" i="4"/>
  <c r="BJ51" i="4" s="1"/>
  <c r="BI53" i="4"/>
  <c r="BJ53" i="4" s="1"/>
  <c r="BI58" i="4"/>
  <c r="BJ58" i="4" s="1"/>
  <c r="BI43" i="4"/>
  <c r="BJ43" i="4" s="1"/>
  <c r="BI56" i="4"/>
  <c r="BJ56" i="4" s="1"/>
  <c r="BI61" i="4"/>
  <c r="BJ61" i="4" s="1"/>
  <c r="BI55" i="4"/>
  <c r="BJ55" i="4" s="1"/>
  <c r="BI33" i="4"/>
  <c r="BJ33" i="4" s="1"/>
  <c r="BI38" i="4"/>
  <c r="BJ38" i="4" s="1"/>
  <c r="BI44" i="4"/>
  <c r="BJ44" i="4" s="1"/>
  <c r="BI47" i="4"/>
  <c r="BJ47" i="4" s="1"/>
  <c r="BI49" i="4"/>
  <c r="BJ49" i="4" s="1"/>
  <c r="BI54" i="4"/>
  <c r="BJ54" i="4" s="1"/>
  <c r="BI60" i="4"/>
  <c r="BJ60" i="4" s="1"/>
  <c r="BI34" i="4"/>
  <c r="BJ34" i="4" s="1"/>
  <c r="BI40" i="4"/>
  <c r="BJ40" i="4" s="1"/>
  <c r="BI45" i="4"/>
  <c r="BJ45" i="4" s="1"/>
  <c r="BI59" i="4"/>
  <c r="BJ59" i="4" s="1"/>
  <c r="BI39" i="4"/>
  <c r="BJ39" i="4" s="1"/>
  <c r="BI52" i="4"/>
  <c r="BJ52" i="4" s="1"/>
  <c r="H54" i="19"/>
  <c r="H54" i="18"/>
  <c r="B54" i="19"/>
  <c r="B54" i="18"/>
  <c r="H49" i="19"/>
  <c r="H49" i="18"/>
  <c r="H55" i="19"/>
  <c r="H55" i="18"/>
  <c r="B55" i="18"/>
  <c r="B55" i="19"/>
  <c r="B3" i="11"/>
  <c r="B3" i="12"/>
  <c r="B3" i="7"/>
  <c r="B67" i="10"/>
  <c r="B67" i="9" s="1"/>
  <c r="B67" i="8" s="1"/>
  <c r="T29" i="10"/>
  <c r="W29" i="10" s="1"/>
  <c r="T29" i="9"/>
  <c r="W29" i="9" s="1"/>
  <c r="T29" i="8"/>
  <c r="W29" i="8" s="1"/>
  <c r="Q50" i="11"/>
  <c r="N63" i="10"/>
  <c r="N63" i="9" s="1"/>
  <c r="N63" i="8" s="1"/>
  <c r="G51" i="7"/>
  <c r="B68" i="10"/>
  <c r="B68" i="9" s="1"/>
  <c r="B68" i="8" s="1"/>
  <c r="B1" i="11"/>
  <c r="B1" i="12"/>
  <c r="B1" i="7"/>
  <c r="Q55" i="11"/>
  <c r="N67" i="10"/>
  <c r="N67" i="9" s="1"/>
  <c r="N67" i="8" s="1"/>
  <c r="G56" i="7"/>
  <c r="B2" i="12"/>
  <c r="B2" i="11"/>
  <c r="B2" i="7"/>
  <c r="N68" i="10"/>
  <c r="N68" i="9" s="1"/>
  <c r="N68" i="8" s="1"/>
  <c r="G57" i="7"/>
  <c r="Q56" i="11"/>
  <c r="S7" i="11"/>
  <c r="S8" i="11"/>
  <c r="AM9" i="4"/>
  <c r="J9" i="12" s="1"/>
  <c r="AM8" i="4"/>
  <c r="J8" i="12" s="1"/>
  <c r="C9" i="4"/>
  <c r="D9" i="20" s="1"/>
  <c r="C8" i="4"/>
  <c r="D8" i="20" s="1"/>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28" i="4"/>
  <c r="K24" i="10"/>
  <c r="I22" i="10"/>
  <c r="H22" i="10"/>
  <c r="G22" i="10"/>
  <c r="F22" i="10"/>
  <c r="E22" i="10"/>
  <c r="D22" i="10"/>
  <c r="C22" i="10"/>
  <c r="I22" i="9"/>
  <c r="H22" i="9"/>
  <c r="G22" i="9"/>
  <c r="F22" i="9"/>
  <c r="E22" i="9"/>
  <c r="D22" i="9"/>
  <c r="K26" i="8"/>
  <c r="K24" i="8"/>
  <c r="I22" i="8"/>
  <c r="H22" i="8"/>
  <c r="G22" i="8"/>
  <c r="F22" i="8"/>
  <c r="E22" i="8"/>
  <c r="D22" i="8"/>
  <c r="C22" i="8"/>
  <c r="BK59" i="4" l="1"/>
  <c r="E44" i="20"/>
  <c r="BL59" i="4"/>
  <c r="F44" i="20" s="1"/>
  <c r="BK60" i="4"/>
  <c r="E45" i="20"/>
  <c r="BL60" i="4"/>
  <c r="F45" i="20" s="1"/>
  <c r="BK44" i="4"/>
  <c r="E29" i="20"/>
  <c r="BL44" i="4"/>
  <c r="F29" i="20" s="1"/>
  <c r="BK61" i="4"/>
  <c r="E46" i="20"/>
  <c r="BL61" i="4"/>
  <c r="F46" i="20" s="1"/>
  <c r="BK53" i="4"/>
  <c r="E38" i="20"/>
  <c r="BL53" i="4"/>
  <c r="F38" i="20" s="1"/>
  <c r="BK37" i="4"/>
  <c r="E22" i="20"/>
  <c r="BL37" i="4"/>
  <c r="F22" i="20" s="1"/>
  <c r="BK62" i="4"/>
  <c r="E47" i="20"/>
  <c r="BL62" i="4"/>
  <c r="F47" i="20" s="1"/>
  <c r="BK57" i="4"/>
  <c r="E42" i="20"/>
  <c r="BL57" i="4"/>
  <c r="F42" i="20" s="1"/>
  <c r="BK45" i="4"/>
  <c r="E30" i="20"/>
  <c r="BL45" i="4"/>
  <c r="F30" i="20" s="1"/>
  <c r="BK54" i="4"/>
  <c r="E39" i="20"/>
  <c r="BL54" i="4"/>
  <c r="F39" i="20" s="1"/>
  <c r="BK38" i="4"/>
  <c r="E23" i="20"/>
  <c r="BL38" i="4"/>
  <c r="F23" i="20" s="1"/>
  <c r="BK56" i="4"/>
  <c r="E41" i="20"/>
  <c r="BL56" i="4"/>
  <c r="F41" i="20" s="1"/>
  <c r="BK51" i="4"/>
  <c r="E36" i="20"/>
  <c r="BL51" i="4"/>
  <c r="F36" i="20" s="1"/>
  <c r="BK35" i="4"/>
  <c r="E20" i="20"/>
  <c r="BL35" i="4"/>
  <c r="F20" i="20" s="1"/>
  <c r="BK46" i="4"/>
  <c r="E31" i="20"/>
  <c r="BL46" i="4"/>
  <c r="F31" i="20" s="1"/>
  <c r="BK41" i="4"/>
  <c r="E26" i="20"/>
  <c r="BL41" i="4"/>
  <c r="F26" i="20" s="1"/>
  <c r="BK52" i="4"/>
  <c r="E37" i="20"/>
  <c r="BL52" i="4"/>
  <c r="F37" i="20" s="1"/>
  <c r="BK40" i="4"/>
  <c r="E25" i="20"/>
  <c r="BL40" i="4"/>
  <c r="F25" i="20" s="1"/>
  <c r="BK49" i="4"/>
  <c r="E34" i="20"/>
  <c r="BL49" i="4"/>
  <c r="F34" i="20" s="1"/>
  <c r="BK33" i="4"/>
  <c r="E18" i="20"/>
  <c r="BL33" i="4"/>
  <c r="F18" i="20" s="1"/>
  <c r="BK43" i="4"/>
  <c r="E28" i="20"/>
  <c r="BL43" i="4"/>
  <c r="F28" i="20" s="1"/>
  <c r="BK48" i="4"/>
  <c r="E33" i="20"/>
  <c r="BL48" i="4"/>
  <c r="F33" i="20" s="1"/>
  <c r="BK32" i="4"/>
  <c r="E17" i="20"/>
  <c r="BL32" i="4"/>
  <c r="F17" i="20" s="1"/>
  <c r="BK36" i="4"/>
  <c r="E21" i="20"/>
  <c r="BL36" i="4"/>
  <c r="F21" i="20" s="1"/>
  <c r="BK50" i="4"/>
  <c r="E35" i="20"/>
  <c r="BL50" i="4"/>
  <c r="F35" i="20" s="1"/>
  <c r="BK39" i="4"/>
  <c r="E24" i="20"/>
  <c r="BL39" i="4"/>
  <c r="F24" i="20" s="1"/>
  <c r="BK34" i="4"/>
  <c r="E19" i="20"/>
  <c r="BL34" i="4"/>
  <c r="F19" i="20" s="1"/>
  <c r="BK47" i="4"/>
  <c r="E32" i="20"/>
  <c r="BL47" i="4"/>
  <c r="F32" i="20" s="1"/>
  <c r="BK55" i="4"/>
  <c r="E40" i="20"/>
  <c r="BL55" i="4"/>
  <c r="F40" i="20" s="1"/>
  <c r="BK58" i="4"/>
  <c r="E43" i="20"/>
  <c r="BL58" i="4"/>
  <c r="F43" i="20" s="1"/>
  <c r="BK42" i="4"/>
  <c r="E27" i="20"/>
  <c r="BL42" i="4"/>
  <c r="F27" i="20" s="1"/>
  <c r="BK31" i="4"/>
  <c r="E16" i="20"/>
  <c r="BL31" i="4"/>
  <c r="F16" i="20" s="1"/>
  <c r="BK30" i="4"/>
  <c r="E15" i="20"/>
  <c r="BL30" i="4"/>
  <c r="F15" i="20" s="1"/>
  <c r="BK29" i="4"/>
  <c r="BL29" i="4"/>
  <c r="F14" i="20" s="1"/>
  <c r="E14" i="20"/>
  <c r="BJ28" i="4"/>
  <c r="BI63" i="4"/>
  <c r="B2" i="8"/>
  <c r="B2" i="9" s="1"/>
  <c r="B2" i="18"/>
  <c r="B2" i="16"/>
  <c r="B2" i="19"/>
  <c r="B2" i="17"/>
  <c r="B2" i="10"/>
  <c r="B3" i="8"/>
  <c r="B3" i="9" s="1"/>
  <c r="B3" i="19"/>
  <c r="B3" i="17"/>
  <c r="B3" i="10"/>
  <c r="B3" i="18"/>
  <c r="B3" i="16"/>
  <c r="B1" i="8"/>
  <c r="B1" i="9" s="1"/>
  <c r="B1" i="19"/>
  <c r="B1" i="17"/>
  <c r="B1" i="10"/>
  <c r="B1" i="18"/>
  <c r="B1" i="16"/>
  <c r="B58" i="8"/>
  <c r="B45" i="11"/>
  <c r="D8" i="12"/>
  <c r="C7" i="8"/>
  <c r="C7" i="9"/>
  <c r="C7" i="10"/>
  <c r="C7" i="11"/>
  <c r="C8" i="7"/>
  <c r="B44" i="11"/>
  <c r="B57" i="8"/>
  <c r="D9" i="12"/>
  <c r="C8" i="8"/>
  <c r="C8" i="9"/>
  <c r="C8" i="10"/>
  <c r="C8" i="11"/>
  <c r="C9" i="7"/>
  <c r="B60" i="8"/>
  <c r="B47" i="11"/>
  <c r="B56" i="8"/>
  <c r="B43" i="11"/>
  <c r="H7" i="8"/>
  <c r="H7" i="9"/>
  <c r="H7" i="10"/>
  <c r="L7" i="11"/>
  <c r="I8" i="7"/>
  <c r="B46" i="11"/>
  <c r="B59" i="8"/>
  <c r="B42" i="11"/>
  <c r="B55" i="8"/>
  <c r="H8" i="8"/>
  <c r="H8" i="9"/>
  <c r="H8" i="10"/>
  <c r="L8" i="11"/>
  <c r="I9" i="7"/>
  <c r="AX63" i="4"/>
  <c r="B41" i="11"/>
  <c r="B54" i="8"/>
  <c r="B37" i="11"/>
  <c r="B50" i="8"/>
  <c r="B26" i="8"/>
  <c r="B13" i="11"/>
  <c r="B53" i="8"/>
  <c r="B40" i="11"/>
  <c r="B51" i="8"/>
  <c r="B38" i="11"/>
  <c r="B49" i="8"/>
  <c r="B36" i="11"/>
  <c r="B47" i="8"/>
  <c r="B34" i="11"/>
  <c r="B45" i="8"/>
  <c r="B32" i="11"/>
  <c r="B43" i="8"/>
  <c r="B30" i="11"/>
  <c r="B41" i="8"/>
  <c r="B28" i="11"/>
  <c r="B39" i="8"/>
  <c r="B26" i="11"/>
  <c r="B37" i="8"/>
  <c r="B24" i="11"/>
  <c r="B35" i="8"/>
  <c r="B22" i="11"/>
  <c r="B33" i="8"/>
  <c r="B20" i="11"/>
  <c r="B31" i="8"/>
  <c r="B18" i="11"/>
  <c r="B29" i="8"/>
  <c r="B16" i="11"/>
  <c r="B27" i="8"/>
  <c r="B14" i="11"/>
  <c r="B39" i="11"/>
  <c r="B52" i="8"/>
  <c r="B35" i="11"/>
  <c r="B48" i="8"/>
  <c r="B33" i="11"/>
  <c r="B46" i="8"/>
  <c r="B31" i="11"/>
  <c r="B44" i="8"/>
  <c r="B29" i="11"/>
  <c r="B42" i="8"/>
  <c r="B27" i="11"/>
  <c r="B40" i="8"/>
  <c r="B25" i="11"/>
  <c r="B38" i="8"/>
  <c r="B23" i="11"/>
  <c r="B36" i="8"/>
  <c r="B21" i="11"/>
  <c r="B34" i="8"/>
  <c r="B19" i="11"/>
  <c r="B32" i="8"/>
  <c r="B17" i="11"/>
  <c r="B30" i="8"/>
  <c r="B15" i="11"/>
  <c r="B28" i="8"/>
  <c r="F17" i="7"/>
  <c r="L26" i="10"/>
  <c r="M26" i="10" s="1"/>
  <c r="P26" i="10" s="1"/>
  <c r="L57" i="10"/>
  <c r="M57" i="10" s="1"/>
  <c r="P57" i="10" s="1"/>
  <c r="L53" i="10"/>
  <c r="M53" i="10" s="1"/>
  <c r="P53" i="10" s="1"/>
  <c r="L49" i="10"/>
  <c r="M49" i="10" s="1"/>
  <c r="P49" i="10" s="1"/>
  <c r="L45" i="10"/>
  <c r="M45" i="10" s="1"/>
  <c r="P45" i="10" s="1"/>
  <c r="L41" i="10"/>
  <c r="M41" i="10" s="1"/>
  <c r="P41" i="10" s="1"/>
  <c r="L36" i="10"/>
  <c r="M36" i="10" s="1"/>
  <c r="P36" i="10" s="1"/>
  <c r="L32" i="10"/>
  <c r="M32" i="10" s="1"/>
  <c r="P32" i="10" s="1"/>
  <c r="L28" i="10"/>
  <c r="M28" i="10" s="1"/>
  <c r="P28" i="10" s="1"/>
  <c r="L58" i="10"/>
  <c r="M58" i="10" s="1"/>
  <c r="P58" i="10" s="1"/>
  <c r="L55" i="10"/>
  <c r="M55" i="10" s="1"/>
  <c r="P55" i="10" s="1"/>
  <c r="L51" i="10"/>
  <c r="M51" i="10" s="1"/>
  <c r="P51" i="10" s="1"/>
  <c r="L47" i="10"/>
  <c r="M47" i="10" s="1"/>
  <c r="P47" i="10" s="1"/>
  <c r="L43" i="10"/>
  <c r="M43" i="10" s="1"/>
  <c r="P43" i="10" s="1"/>
  <c r="L39" i="10"/>
  <c r="M39" i="10" s="1"/>
  <c r="P39" i="10" s="1"/>
  <c r="L35" i="10"/>
  <c r="M35" i="10" s="1"/>
  <c r="P35" i="10" s="1"/>
  <c r="L31" i="10"/>
  <c r="M31" i="10" s="1"/>
  <c r="P31" i="10" s="1"/>
  <c r="L27" i="10"/>
  <c r="M27" i="10" s="1"/>
  <c r="P27" i="10" s="1"/>
  <c r="L59" i="10"/>
  <c r="M59" i="10" s="1"/>
  <c r="P59" i="10" s="1"/>
  <c r="L54" i="10"/>
  <c r="M54" i="10" s="1"/>
  <c r="P54" i="10" s="1"/>
  <c r="L50" i="10"/>
  <c r="M50" i="10" s="1"/>
  <c r="P50" i="10" s="1"/>
  <c r="L46" i="10"/>
  <c r="M46" i="10" s="1"/>
  <c r="P46" i="10" s="1"/>
  <c r="L42" i="10"/>
  <c r="M42" i="10" s="1"/>
  <c r="P42" i="10" s="1"/>
  <c r="L38" i="10"/>
  <c r="M38" i="10" s="1"/>
  <c r="P38" i="10" s="1"/>
  <c r="L34" i="10"/>
  <c r="M34" i="10" s="1"/>
  <c r="P34" i="10" s="1"/>
  <c r="L30" i="10"/>
  <c r="M30" i="10" s="1"/>
  <c r="P30" i="10" s="1"/>
  <c r="L60" i="10"/>
  <c r="M60" i="10" s="1"/>
  <c r="P60" i="10" s="1"/>
  <c r="L56" i="10"/>
  <c r="M56" i="10" s="1"/>
  <c r="P56" i="10" s="1"/>
  <c r="L52" i="10"/>
  <c r="M52" i="10" s="1"/>
  <c r="P52" i="10" s="1"/>
  <c r="L48" i="10"/>
  <c r="M48" i="10" s="1"/>
  <c r="P48" i="10" s="1"/>
  <c r="L44" i="10"/>
  <c r="M44" i="10" s="1"/>
  <c r="P44" i="10" s="1"/>
  <c r="L40" i="10"/>
  <c r="M40" i="10" s="1"/>
  <c r="P40" i="10" s="1"/>
  <c r="L37" i="10"/>
  <c r="M37" i="10" s="1"/>
  <c r="P37" i="10" s="1"/>
  <c r="L33" i="10"/>
  <c r="M33" i="10" s="1"/>
  <c r="P33" i="10" s="1"/>
  <c r="L29" i="10"/>
  <c r="M29" i="10" s="1"/>
  <c r="P29" i="10" s="1"/>
  <c r="L59" i="9"/>
  <c r="M59" i="9" s="1"/>
  <c r="P59" i="9" s="1"/>
  <c r="L55" i="9"/>
  <c r="M55" i="9" s="1"/>
  <c r="P55" i="9" s="1"/>
  <c r="L51" i="9"/>
  <c r="M51" i="9" s="1"/>
  <c r="P51" i="9" s="1"/>
  <c r="L47" i="9"/>
  <c r="M47" i="9" s="1"/>
  <c r="P47" i="9" s="1"/>
  <c r="L43" i="9"/>
  <c r="M43" i="9" s="1"/>
  <c r="P43" i="9" s="1"/>
  <c r="L39" i="9"/>
  <c r="M39" i="9" s="1"/>
  <c r="P39" i="9" s="1"/>
  <c r="L35" i="9"/>
  <c r="M35" i="9" s="1"/>
  <c r="P35" i="9" s="1"/>
  <c r="L31" i="9"/>
  <c r="M31" i="9" s="1"/>
  <c r="P31" i="9" s="1"/>
  <c r="L27" i="9"/>
  <c r="M27" i="9" s="1"/>
  <c r="P27" i="9" s="1"/>
  <c r="L58" i="9"/>
  <c r="M58" i="9" s="1"/>
  <c r="P58" i="9" s="1"/>
  <c r="L54" i="9"/>
  <c r="M54" i="9" s="1"/>
  <c r="P54" i="9" s="1"/>
  <c r="L50" i="9"/>
  <c r="M50" i="9" s="1"/>
  <c r="P50" i="9" s="1"/>
  <c r="L46" i="9"/>
  <c r="M46" i="9" s="1"/>
  <c r="P46" i="9" s="1"/>
  <c r="L42" i="9"/>
  <c r="M42" i="9" s="1"/>
  <c r="P42" i="9" s="1"/>
  <c r="L38" i="9"/>
  <c r="M38" i="9" s="1"/>
  <c r="P38" i="9" s="1"/>
  <c r="L34" i="9"/>
  <c r="M34" i="9" s="1"/>
  <c r="P34" i="9" s="1"/>
  <c r="L30" i="9"/>
  <c r="M30" i="9" s="1"/>
  <c r="P30" i="9" s="1"/>
  <c r="L57" i="9"/>
  <c r="M57" i="9" s="1"/>
  <c r="P57" i="9" s="1"/>
  <c r="L53" i="9"/>
  <c r="M53" i="9" s="1"/>
  <c r="P53" i="9" s="1"/>
  <c r="L49" i="9"/>
  <c r="M49" i="9" s="1"/>
  <c r="P49" i="9" s="1"/>
  <c r="L45" i="9"/>
  <c r="M45" i="9" s="1"/>
  <c r="P45" i="9" s="1"/>
  <c r="L41" i="9"/>
  <c r="M41" i="9" s="1"/>
  <c r="P41" i="9" s="1"/>
  <c r="L37" i="9"/>
  <c r="M37" i="9" s="1"/>
  <c r="P37" i="9" s="1"/>
  <c r="L33" i="9"/>
  <c r="M33" i="9" s="1"/>
  <c r="P33" i="9" s="1"/>
  <c r="L29" i="9"/>
  <c r="M29" i="9" s="1"/>
  <c r="P29" i="9" s="1"/>
  <c r="L60" i="9"/>
  <c r="M60" i="9" s="1"/>
  <c r="P60" i="9" s="1"/>
  <c r="L56" i="9"/>
  <c r="M56" i="9" s="1"/>
  <c r="P56" i="9" s="1"/>
  <c r="L52" i="9"/>
  <c r="M52" i="9" s="1"/>
  <c r="P52" i="9" s="1"/>
  <c r="L48" i="9"/>
  <c r="M48" i="9" s="1"/>
  <c r="P48" i="9" s="1"/>
  <c r="L44" i="9"/>
  <c r="M44" i="9" s="1"/>
  <c r="P44" i="9" s="1"/>
  <c r="L40" i="9"/>
  <c r="M40" i="9" s="1"/>
  <c r="P40" i="9" s="1"/>
  <c r="L36" i="9"/>
  <c r="M36" i="9" s="1"/>
  <c r="P36" i="9" s="1"/>
  <c r="L32" i="9"/>
  <c r="M32" i="9" s="1"/>
  <c r="P32" i="9" s="1"/>
  <c r="L28" i="9"/>
  <c r="M28" i="9" s="1"/>
  <c r="P28" i="9" s="1"/>
  <c r="L28" i="8"/>
  <c r="M28" i="8" s="1"/>
  <c r="P28" i="8" s="1"/>
  <c r="L31" i="8"/>
  <c r="M31" i="8" s="1"/>
  <c r="P31" i="8" s="1"/>
  <c r="L33" i="8"/>
  <c r="M33" i="8" s="1"/>
  <c r="P33" i="8" s="1"/>
  <c r="L35" i="8"/>
  <c r="M35" i="8" s="1"/>
  <c r="P35" i="8" s="1"/>
  <c r="L37" i="8"/>
  <c r="M37" i="8" s="1"/>
  <c r="P37" i="8" s="1"/>
  <c r="L39" i="8"/>
  <c r="M39" i="8" s="1"/>
  <c r="P39" i="8" s="1"/>
  <c r="L41" i="8"/>
  <c r="M41" i="8" s="1"/>
  <c r="P41" i="8" s="1"/>
  <c r="L43" i="8"/>
  <c r="M43" i="8" s="1"/>
  <c r="P43" i="8" s="1"/>
  <c r="L45" i="8"/>
  <c r="M45" i="8" s="1"/>
  <c r="P45" i="8" s="1"/>
  <c r="L47" i="8"/>
  <c r="M47" i="8" s="1"/>
  <c r="P47" i="8" s="1"/>
  <c r="L49" i="8"/>
  <c r="M49" i="8" s="1"/>
  <c r="P49" i="8" s="1"/>
  <c r="L51" i="8"/>
  <c r="M51" i="8" s="1"/>
  <c r="P51" i="8" s="1"/>
  <c r="L53" i="8"/>
  <c r="M53" i="8" s="1"/>
  <c r="P53" i="8" s="1"/>
  <c r="L55" i="8"/>
  <c r="M55" i="8" s="1"/>
  <c r="P55" i="8" s="1"/>
  <c r="L57" i="8"/>
  <c r="M57" i="8" s="1"/>
  <c r="P57" i="8" s="1"/>
  <c r="L59" i="8"/>
  <c r="M59" i="8" s="1"/>
  <c r="P59" i="8" s="1"/>
  <c r="L26" i="8"/>
  <c r="M26" i="8" s="1"/>
  <c r="P26" i="8" s="1"/>
  <c r="L27" i="8"/>
  <c r="M27" i="8" s="1"/>
  <c r="P27" i="8" s="1"/>
  <c r="L30" i="8"/>
  <c r="M30" i="8" s="1"/>
  <c r="P30" i="8" s="1"/>
  <c r="L32" i="8"/>
  <c r="M32" i="8" s="1"/>
  <c r="P32" i="8" s="1"/>
  <c r="L34" i="8"/>
  <c r="M34" i="8" s="1"/>
  <c r="P34" i="8" s="1"/>
  <c r="L36" i="8"/>
  <c r="M36" i="8" s="1"/>
  <c r="P36" i="8" s="1"/>
  <c r="L38" i="8"/>
  <c r="M38" i="8" s="1"/>
  <c r="P38" i="8" s="1"/>
  <c r="L40" i="8"/>
  <c r="M40" i="8" s="1"/>
  <c r="P40" i="8" s="1"/>
  <c r="L42" i="8"/>
  <c r="M42" i="8" s="1"/>
  <c r="P42" i="8" s="1"/>
  <c r="L44" i="8"/>
  <c r="M44" i="8" s="1"/>
  <c r="P44" i="8" s="1"/>
  <c r="L46" i="8"/>
  <c r="M46" i="8" s="1"/>
  <c r="P46" i="8" s="1"/>
  <c r="L48" i="8"/>
  <c r="M48" i="8" s="1"/>
  <c r="P48" i="8" s="1"/>
  <c r="L50" i="8"/>
  <c r="M50" i="8" s="1"/>
  <c r="P50" i="8" s="1"/>
  <c r="L52" i="8"/>
  <c r="M52" i="8" s="1"/>
  <c r="P52" i="8" s="1"/>
  <c r="L54" i="8"/>
  <c r="M54" i="8" s="1"/>
  <c r="P54" i="8" s="1"/>
  <c r="L56" i="8"/>
  <c r="M56" i="8" s="1"/>
  <c r="P56" i="8" s="1"/>
  <c r="L58" i="8"/>
  <c r="M58" i="8" s="1"/>
  <c r="P58" i="8" s="1"/>
  <c r="L60" i="8"/>
  <c r="M60" i="8" s="1"/>
  <c r="P60" i="8" s="1"/>
  <c r="L29" i="8"/>
  <c r="M29" i="8" s="1"/>
  <c r="P29" i="8" s="1"/>
  <c r="C22" i="7"/>
  <c r="C23" i="7"/>
  <c r="C26" i="7"/>
  <c r="C27" i="7"/>
  <c r="C28" i="7"/>
  <c r="C29" i="7"/>
  <c r="C30" i="7"/>
  <c r="C31" i="7"/>
  <c r="C32" i="7"/>
  <c r="C33" i="7"/>
  <c r="C34" i="7"/>
  <c r="C35" i="7"/>
  <c r="C36" i="7"/>
  <c r="C37" i="7"/>
  <c r="C38" i="7"/>
  <c r="C39" i="7"/>
  <c r="C40" i="7"/>
  <c r="C41" i="7"/>
  <c r="C44" i="7"/>
  <c r="C46" i="7"/>
  <c r="C48" i="7"/>
  <c r="E13" i="20" l="1"/>
  <c r="E48" i="20" s="1"/>
  <c r="BL28" i="4"/>
  <c r="BK28" i="4"/>
  <c r="BJ63" i="4"/>
  <c r="J15" i="12" s="1"/>
  <c r="B55" i="10"/>
  <c r="B55" i="9"/>
  <c r="B60" i="10"/>
  <c r="B60" i="9"/>
  <c r="B57" i="10"/>
  <c r="B57" i="9"/>
  <c r="AY63" i="4"/>
  <c r="B56" i="10"/>
  <c r="B56" i="9"/>
  <c r="B58" i="10"/>
  <c r="B58" i="9"/>
  <c r="B59" i="10"/>
  <c r="B59" i="9"/>
  <c r="T28" i="8"/>
  <c r="T28" i="10"/>
  <c r="T28" i="9"/>
  <c r="B30" i="10"/>
  <c r="B30" i="9"/>
  <c r="B34" i="10"/>
  <c r="B34" i="9"/>
  <c r="B38" i="10"/>
  <c r="B38" i="9"/>
  <c r="B42" i="10"/>
  <c r="B42" i="9"/>
  <c r="B46" i="10"/>
  <c r="B46" i="9"/>
  <c r="B52" i="10"/>
  <c r="B52" i="9"/>
  <c r="B27" i="10"/>
  <c r="B27" i="9"/>
  <c r="B31" i="10"/>
  <c r="B31" i="9"/>
  <c r="B35" i="10"/>
  <c r="B35" i="9"/>
  <c r="B39" i="10"/>
  <c r="B39" i="9"/>
  <c r="B43" i="10"/>
  <c r="B43" i="9"/>
  <c r="B47" i="10"/>
  <c r="B47" i="9"/>
  <c r="B51" i="10"/>
  <c r="B51" i="9"/>
  <c r="B26" i="10"/>
  <c r="B26" i="9"/>
  <c r="B50" i="10"/>
  <c r="B50" i="9"/>
  <c r="B28" i="10"/>
  <c r="B28" i="9"/>
  <c r="B32" i="10"/>
  <c r="B32" i="9"/>
  <c r="B36" i="10"/>
  <c r="B36" i="9"/>
  <c r="B40" i="10"/>
  <c r="B40" i="9"/>
  <c r="B44" i="10"/>
  <c r="B44" i="9"/>
  <c r="B48" i="10"/>
  <c r="B48" i="9"/>
  <c r="B29" i="10"/>
  <c r="B29" i="9"/>
  <c r="B33" i="10"/>
  <c r="B33" i="9"/>
  <c r="B37" i="10"/>
  <c r="B37" i="9"/>
  <c r="B41" i="10"/>
  <c r="B41" i="9"/>
  <c r="B45" i="10"/>
  <c r="B45" i="9"/>
  <c r="B49" i="10"/>
  <c r="B49" i="9"/>
  <c r="B53" i="10"/>
  <c r="B53" i="9"/>
  <c r="B54" i="10"/>
  <c r="B54" i="9"/>
  <c r="F31" i="7"/>
  <c r="I31" i="7" s="1"/>
  <c r="J31" i="7" s="1"/>
  <c r="F25" i="7"/>
  <c r="F23" i="7"/>
  <c r="I23" i="7" s="1"/>
  <c r="J23" i="7" s="1"/>
  <c r="F21" i="7"/>
  <c r="F32" i="7"/>
  <c r="I32" i="7" s="1"/>
  <c r="J32" i="7" s="1"/>
  <c r="F24" i="7"/>
  <c r="F22" i="7"/>
  <c r="I22" i="7" s="1"/>
  <c r="J22" i="7" s="1"/>
  <c r="F19" i="7"/>
  <c r="C47" i="7"/>
  <c r="C43" i="7"/>
  <c r="C21" i="7"/>
  <c r="C42" i="7"/>
  <c r="C25" i="7"/>
  <c r="C20" i="7"/>
  <c r="C18" i="7"/>
  <c r="F13" i="20" l="1"/>
  <c r="F48" i="20" s="1"/>
  <c r="F27" i="12"/>
  <c r="F19" i="12"/>
  <c r="F25" i="12"/>
  <c r="F17" i="12"/>
  <c r="F23" i="12"/>
  <c r="F15" i="12"/>
  <c r="F21" i="12"/>
  <c r="F13" i="12"/>
  <c r="I25" i="7"/>
  <c r="J25" i="7" s="1"/>
  <c r="F15" i="7"/>
  <c r="I21" i="7"/>
  <c r="J21" i="7" s="1"/>
  <c r="AZ63" i="4"/>
  <c r="K5" i="15"/>
  <c r="Y29" i="10"/>
  <c r="W28" i="10"/>
  <c r="V29" i="10"/>
  <c r="K6" i="15"/>
  <c r="Y29" i="9"/>
  <c r="W28" i="9"/>
  <c r="V29" i="9"/>
  <c r="Y29" i="8"/>
  <c r="W28" i="8"/>
  <c r="V29" i="8"/>
  <c r="T27" i="10"/>
  <c r="T27" i="9"/>
  <c r="T27" i="8"/>
  <c r="F26" i="7"/>
  <c r="I26" i="7" s="1"/>
  <c r="J26" i="7" s="1"/>
  <c r="F30" i="7"/>
  <c r="I30" i="7" s="1"/>
  <c r="J30" i="7" s="1"/>
  <c r="F34" i="7"/>
  <c r="I34" i="7" s="1"/>
  <c r="J34" i="7" s="1"/>
  <c r="F20" i="7"/>
  <c r="I20" i="7" s="1"/>
  <c r="J20" i="7" s="1"/>
  <c r="F28" i="7"/>
  <c r="I28" i="7" s="1"/>
  <c r="J28" i="7" s="1"/>
  <c r="F36" i="7"/>
  <c r="I36" i="7" s="1"/>
  <c r="J36" i="7" s="1"/>
  <c r="F38" i="7"/>
  <c r="I38" i="7" s="1"/>
  <c r="J38" i="7" s="1"/>
  <c r="F40" i="7"/>
  <c r="I40" i="7" s="1"/>
  <c r="J40" i="7" s="1"/>
  <c r="F42" i="7"/>
  <c r="I42" i="7" s="1"/>
  <c r="J42" i="7" s="1"/>
  <c r="F44" i="7"/>
  <c r="I44" i="7" s="1"/>
  <c r="J44" i="7" s="1"/>
  <c r="F46" i="7"/>
  <c r="I46" i="7" s="1"/>
  <c r="J46" i="7" s="1"/>
  <c r="F48" i="7"/>
  <c r="I48" i="7" s="1"/>
  <c r="J48" i="7" s="1"/>
  <c r="F47" i="7"/>
  <c r="I47" i="7" s="1"/>
  <c r="J47" i="7" s="1"/>
  <c r="F27" i="7"/>
  <c r="I27" i="7" s="1"/>
  <c r="J27" i="7" s="1"/>
  <c r="F29" i="7"/>
  <c r="I29" i="7" s="1"/>
  <c r="J29" i="7" s="1"/>
  <c r="F33" i="7"/>
  <c r="I33" i="7" s="1"/>
  <c r="J33" i="7" s="1"/>
  <c r="F35" i="7"/>
  <c r="I35" i="7" s="1"/>
  <c r="J35" i="7" s="1"/>
  <c r="F37" i="7"/>
  <c r="I37" i="7" s="1"/>
  <c r="J37" i="7" s="1"/>
  <c r="F39" i="7"/>
  <c r="I39" i="7" s="1"/>
  <c r="J39" i="7" s="1"/>
  <c r="F41" i="7"/>
  <c r="I41" i="7" s="1"/>
  <c r="J41" i="7" s="1"/>
  <c r="F43" i="7"/>
  <c r="I43" i="7" s="1"/>
  <c r="J43" i="7" s="1"/>
  <c r="F45" i="7"/>
  <c r="F18" i="7"/>
  <c r="I18" i="7" s="1"/>
  <c r="J18" i="7" s="1"/>
  <c r="F14" i="7"/>
  <c r="F16" i="7"/>
  <c r="C15" i="7"/>
  <c r="C24" i="7"/>
  <c r="I24" i="7" s="1"/>
  <c r="J24" i="7" s="1"/>
  <c r="C16" i="7"/>
  <c r="C17" i="7"/>
  <c r="I17" i="7" s="1"/>
  <c r="J17" i="7" s="1"/>
  <c r="C19" i="7"/>
  <c r="I19" i="7" s="1"/>
  <c r="J19" i="7" s="1"/>
  <c r="C45" i="7"/>
  <c r="J13" i="12" l="1"/>
  <c r="J14" i="12"/>
  <c r="I15" i="7"/>
  <c r="K4" i="15"/>
  <c r="P15" i="15" s="1"/>
  <c r="Y28" i="9"/>
  <c r="W27" i="9"/>
  <c r="V28" i="9"/>
  <c r="Q28" i="15"/>
  <c r="N18" i="15"/>
  <c r="N22" i="15"/>
  <c r="N24" i="15"/>
  <c r="N26" i="15"/>
  <c r="N30" i="15"/>
  <c r="N32" i="15"/>
  <c r="N34" i="15"/>
  <c r="P37" i="15"/>
  <c r="R5" i="15"/>
  <c r="Q13" i="15"/>
  <c r="Q8" i="15"/>
  <c r="Q6" i="15"/>
  <c r="Q4" i="15"/>
  <c r="S17" i="15"/>
  <c r="S18" i="15"/>
  <c r="S19" i="15"/>
  <c r="S21" i="15"/>
  <c r="S22" i="15"/>
  <c r="S23" i="15"/>
  <c r="S25" i="15"/>
  <c r="S26" i="15"/>
  <c r="S27" i="15"/>
  <c r="S29" i="15"/>
  <c r="S30" i="15"/>
  <c r="S31" i="15"/>
  <c r="S33" i="15"/>
  <c r="S34" i="15"/>
  <c r="S35" i="15"/>
  <c r="S37" i="15"/>
  <c r="T17" i="15"/>
  <c r="T18" i="15"/>
  <c r="T20" i="15"/>
  <c r="T21" i="15"/>
  <c r="T22" i="15"/>
  <c r="T23" i="15"/>
  <c r="T24" i="15"/>
  <c r="T25" i="15"/>
  <c r="T26" i="15"/>
  <c r="T27" i="15"/>
  <c r="T28" i="15"/>
  <c r="T29" i="15"/>
  <c r="T30" i="15"/>
  <c r="T31" i="15"/>
  <c r="T32" i="15"/>
  <c r="T33" i="15"/>
  <c r="T34" i="15"/>
  <c r="T35" i="15"/>
  <c r="P36" i="15"/>
  <c r="T36" i="15"/>
  <c r="T37" i="15"/>
  <c r="S3" i="15"/>
  <c r="O3" i="15"/>
  <c r="T3" i="15"/>
  <c r="P3" i="15"/>
  <c r="Q3" i="15"/>
  <c r="M3" i="15"/>
  <c r="R3" i="15"/>
  <c r="N3" i="15"/>
  <c r="T26" i="8"/>
  <c r="T26" i="10"/>
  <c r="T26" i="9"/>
  <c r="Y28" i="8"/>
  <c r="W27" i="8"/>
  <c r="V28" i="8"/>
  <c r="Y28" i="10"/>
  <c r="W27" i="10"/>
  <c r="V28" i="10"/>
  <c r="I45" i="7"/>
  <c r="J45" i="7" s="1"/>
  <c r="I16" i="7"/>
  <c r="T19" i="15" l="1"/>
  <c r="S36" i="15"/>
  <c r="S32" i="15"/>
  <c r="S28" i="15"/>
  <c r="S24" i="15"/>
  <c r="S20" i="15"/>
  <c r="S16" i="15"/>
  <c r="Q10" i="15"/>
  <c r="N36" i="15"/>
  <c r="N28" i="15"/>
  <c r="N20" i="15"/>
  <c r="M37" i="15"/>
  <c r="Q33" i="15"/>
  <c r="P34" i="15"/>
  <c r="P32" i="15"/>
  <c r="P30" i="15"/>
  <c r="P28" i="15"/>
  <c r="P26" i="15"/>
  <c r="P24" i="15"/>
  <c r="P22" i="15"/>
  <c r="P20" i="15"/>
  <c r="P18" i="15"/>
  <c r="O37" i="15"/>
  <c r="O35" i="15"/>
  <c r="O33" i="15"/>
  <c r="O31" i="15"/>
  <c r="O29" i="15"/>
  <c r="O27" i="15"/>
  <c r="O25" i="15"/>
  <c r="O23" i="15"/>
  <c r="O21" i="15"/>
  <c r="O19" i="15"/>
  <c r="T16" i="15"/>
  <c r="Q5" i="15"/>
  <c r="Q9" i="15"/>
  <c r="Q15" i="15"/>
  <c r="N37" i="15"/>
  <c r="N33" i="15"/>
  <c r="N29" i="15"/>
  <c r="N25" i="15"/>
  <c r="N21" i="15"/>
  <c r="N17" i="15"/>
  <c r="Q31" i="15"/>
  <c r="Q16" i="15"/>
  <c r="P35" i="15"/>
  <c r="P33" i="15"/>
  <c r="P31" i="15"/>
  <c r="P29" i="15"/>
  <c r="P27" i="15"/>
  <c r="P25" i="15"/>
  <c r="P23" i="15"/>
  <c r="P21" i="15"/>
  <c r="P19" i="15"/>
  <c r="P17" i="15"/>
  <c r="O36" i="15"/>
  <c r="O34" i="15"/>
  <c r="O32" i="15"/>
  <c r="O30" i="15"/>
  <c r="O28" i="15"/>
  <c r="O26" i="15"/>
  <c r="O24" i="15"/>
  <c r="O22" i="15"/>
  <c r="O20" i="15"/>
  <c r="O18" i="15"/>
  <c r="O16" i="15"/>
  <c r="Q7" i="15"/>
  <c r="Q11" i="15"/>
  <c r="R7" i="15"/>
  <c r="N35" i="15"/>
  <c r="N31" i="15"/>
  <c r="N27" i="15"/>
  <c r="N23" i="15"/>
  <c r="N19" i="15"/>
  <c r="Q35" i="15"/>
  <c r="Q25" i="15"/>
  <c r="M22" i="15"/>
  <c r="M5" i="15"/>
  <c r="M7" i="15"/>
  <c r="M9" i="15"/>
  <c r="M11" i="15"/>
  <c r="Q14" i="15"/>
  <c r="R6" i="15"/>
  <c r="R37" i="15"/>
  <c r="R35" i="15"/>
  <c r="R33" i="15"/>
  <c r="R31" i="15"/>
  <c r="R29" i="15"/>
  <c r="R27" i="15"/>
  <c r="R25" i="15"/>
  <c r="R23" i="15"/>
  <c r="R21" i="15"/>
  <c r="R19" i="15"/>
  <c r="R17" i="15"/>
  <c r="Q36" i="15"/>
  <c r="Q32" i="15"/>
  <c r="Q27" i="15"/>
  <c r="M18" i="15"/>
  <c r="N16" i="15"/>
  <c r="O17" i="15"/>
  <c r="M4" i="15"/>
  <c r="M6" i="15"/>
  <c r="M8" i="15"/>
  <c r="M10" i="15"/>
  <c r="Q12" i="15"/>
  <c r="R4" i="15"/>
  <c r="R8" i="15"/>
  <c r="R36" i="15"/>
  <c r="R34" i="15"/>
  <c r="R32" i="15"/>
  <c r="R30" i="15"/>
  <c r="R28" i="15"/>
  <c r="R26" i="15"/>
  <c r="R24" i="15"/>
  <c r="R22" i="15"/>
  <c r="R20" i="15"/>
  <c r="R18" i="15"/>
  <c r="Q37" i="15"/>
  <c r="Q34" i="15"/>
  <c r="Q29" i="15"/>
  <c r="M24" i="15"/>
  <c r="O5" i="15"/>
  <c r="N14" i="15"/>
  <c r="O11" i="15"/>
  <c r="M15" i="15"/>
  <c r="Q30" i="15"/>
  <c r="Q26" i="15"/>
  <c r="M20" i="15"/>
  <c r="O7" i="15"/>
  <c r="N7" i="15"/>
  <c r="P9" i="15"/>
  <c r="O9" i="15"/>
  <c r="N12" i="15"/>
  <c r="P11" i="15"/>
  <c r="N10" i="15"/>
  <c r="O13" i="15"/>
  <c r="O15" i="15"/>
  <c r="P5" i="15"/>
  <c r="P7" i="15"/>
  <c r="M36" i="15"/>
  <c r="M34" i="15"/>
  <c r="M32" i="15"/>
  <c r="M30" i="15"/>
  <c r="M28" i="15"/>
  <c r="M26" i="15"/>
  <c r="M23" i="15"/>
  <c r="M19" i="15"/>
  <c r="O4" i="15"/>
  <c r="O8" i="15"/>
  <c r="M13" i="15"/>
  <c r="N9" i="15"/>
  <c r="N13" i="15"/>
  <c r="O12" i="15"/>
  <c r="P4" i="15"/>
  <c r="P8" i="15"/>
  <c r="P12" i="15"/>
  <c r="P13" i="15"/>
  <c r="M35" i="15"/>
  <c r="M33" i="15"/>
  <c r="M31" i="15"/>
  <c r="M29" i="15"/>
  <c r="M27" i="15"/>
  <c r="M25" i="15"/>
  <c r="M21" i="15"/>
  <c r="M17" i="15"/>
  <c r="O6" i="15"/>
  <c r="O10" i="15"/>
  <c r="N5" i="15"/>
  <c r="N11" i="15"/>
  <c r="N15" i="15"/>
  <c r="O14" i="15"/>
  <c r="P6" i="15"/>
  <c r="P10" i="15"/>
  <c r="P14" i="15"/>
  <c r="Q24" i="15"/>
  <c r="Q22" i="15"/>
  <c r="Q20" i="15"/>
  <c r="Q18" i="15"/>
  <c r="R16" i="15"/>
  <c r="S4" i="15"/>
  <c r="S6" i="15"/>
  <c r="S8" i="15"/>
  <c r="S10" i="15"/>
  <c r="M14" i="15"/>
  <c r="N6" i="15"/>
  <c r="R9" i="15"/>
  <c r="R11" i="15"/>
  <c r="R13" i="15"/>
  <c r="R15" i="15"/>
  <c r="S12" i="15"/>
  <c r="S14" i="15"/>
  <c r="T4" i="15"/>
  <c r="T6" i="15"/>
  <c r="T8" i="15"/>
  <c r="T10" i="15"/>
  <c r="T12" i="15"/>
  <c r="T14" i="15"/>
  <c r="T15" i="15"/>
  <c r="Q23" i="15"/>
  <c r="Q21" i="15"/>
  <c r="Q19" i="15"/>
  <c r="Q17" i="15"/>
  <c r="M16" i="15"/>
  <c r="S5" i="15"/>
  <c r="S7" i="15"/>
  <c r="S9" i="15"/>
  <c r="M12" i="15"/>
  <c r="N4" i="15"/>
  <c r="N8" i="15"/>
  <c r="R10" i="15"/>
  <c r="R12" i="15"/>
  <c r="R14" i="15"/>
  <c r="S11" i="15"/>
  <c r="S13" i="15"/>
  <c r="S15" i="15"/>
  <c r="T5" i="15"/>
  <c r="T7" i="15"/>
  <c r="T9" i="15"/>
  <c r="T11" i="15"/>
  <c r="T13" i="15"/>
  <c r="P16" i="15"/>
  <c r="Y27" i="9"/>
  <c r="W26" i="9"/>
  <c r="V27" i="9"/>
  <c r="Y27" i="8"/>
  <c r="W26" i="8"/>
  <c r="V27" i="8"/>
  <c r="Y27" i="10"/>
  <c r="W26" i="10"/>
  <c r="V27" i="10"/>
  <c r="C14" i="7"/>
  <c r="I14" i="7" s="1"/>
  <c r="O48" i="8" l="1"/>
  <c r="O27" i="8"/>
  <c r="N27" i="8"/>
  <c r="O28" i="8"/>
  <c r="N28" i="8"/>
  <c r="BA63" i="4"/>
  <c r="D14" i="7"/>
  <c r="H16" i="7"/>
  <c r="G16" i="7"/>
  <c r="N26" i="8"/>
  <c r="O60" i="8"/>
  <c r="O52" i="8"/>
  <c r="O44" i="8"/>
  <c r="O36" i="8"/>
  <c r="O55" i="8"/>
  <c r="O47" i="8"/>
  <c r="O39" i="8"/>
  <c r="O31" i="8"/>
  <c r="O54" i="8"/>
  <c r="O46" i="8"/>
  <c r="O38" i="8"/>
  <c r="O30" i="8"/>
  <c r="N53" i="8"/>
  <c r="N45" i="8"/>
  <c r="N37" i="8"/>
  <c r="N60" i="8"/>
  <c r="N52" i="8"/>
  <c r="N44" i="8"/>
  <c r="N36" i="8"/>
  <c r="N55" i="8"/>
  <c r="N47" i="8"/>
  <c r="N39" i="8"/>
  <c r="N31" i="8"/>
  <c r="N54" i="8"/>
  <c r="N46" i="8"/>
  <c r="N38" i="8"/>
  <c r="N30" i="8"/>
  <c r="O57" i="8"/>
  <c r="O49" i="8"/>
  <c r="O41" i="8"/>
  <c r="O33" i="8"/>
  <c r="O51" i="8"/>
  <c r="O43" i="8"/>
  <c r="O35" i="8"/>
  <c r="O58" i="8"/>
  <c r="O50" i="8"/>
  <c r="O42" i="8"/>
  <c r="O34" i="8"/>
  <c r="N57" i="8"/>
  <c r="N49" i="8"/>
  <c r="N41" i="8"/>
  <c r="N33" i="8"/>
  <c r="N29" i="8"/>
  <c r="N56" i="8"/>
  <c r="N48" i="8"/>
  <c r="N40" i="8"/>
  <c r="N32" i="8"/>
  <c r="N59" i="8"/>
  <c r="N51" i="8"/>
  <c r="N43" i="8"/>
  <c r="N35" i="8"/>
  <c r="N58" i="8"/>
  <c r="N50" i="8"/>
  <c r="N42" i="8"/>
  <c r="N34" i="8"/>
  <c r="O26" i="8"/>
  <c r="O53" i="8"/>
  <c r="O45" i="8"/>
  <c r="O37" i="8"/>
  <c r="O56" i="8"/>
  <c r="O40" i="8"/>
  <c r="O59" i="8"/>
  <c r="E20" i="7"/>
  <c r="D38" i="7"/>
  <c r="D26" i="7"/>
  <c r="E42" i="7"/>
  <c r="D27" i="7"/>
  <c r="D35" i="7"/>
  <c r="D18" i="7"/>
  <c r="E47" i="7"/>
  <c r="D22" i="7"/>
  <c r="E30" i="7"/>
  <c r="E38" i="7"/>
  <c r="D17" i="7"/>
  <c r="D33" i="7"/>
  <c r="D41" i="7"/>
  <c r="D48" i="7"/>
  <c r="E24" i="7"/>
  <c r="E40" i="7"/>
  <c r="D43" i="7"/>
  <c r="E28" i="7"/>
  <c r="E15" i="7"/>
  <c r="E29" i="7"/>
  <c r="E37" i="7"/>
  <c r="E46" i="7"/>
  <c r="E43" i="7"/>
  <c r="D24" i="7"/>
  <c r="D32" i="7"/>
  <c r="D40" i="7"/>
  <c r="D19" i="7"/>
  <c r="E27" i="7"/>
  <c r="E35" i="7"/>
  <c r="E44" i="7"/>
  <c r="E45" i="7"/>
  <c r="N33" i="10"/>
  <c r="O48" i="10"/>
  <c r="O30" i="10"/>
  <c r="N46" i="10"/>
  <c r="O27" i="10"/>
  <c r="N35" i="10"/>
  <c r="N51" i="10"/>
  <c r="N32" i="10"/>
  <c r="O49" i="10"/>
  <c r="N29" i="10"/>
  <c r="N44" i="10"/>
  <c r="O60" i="10"/>
  <c r="N50" i="10"/>
  <c r="N39" i="10"/>
  <c r="N55" i="10"/>
  <c r="N36" i="10"/>
  <c r="O53" i="10"/>
  <c r="O26" i="10"/>
  <c r="O33" i="10"/>
  <c r="N48" i="10"/>
  <c r="O38" i="10"/>
  <c r="O46" i="10"/>
  <c r="N43" i="10"/>
  <c r="N58" i="10"/>
  <c r="N41" i="10"/>
  <c r="O57" i="10"/>
  <c r="N37" i="10"/>
  <c r="N52" i="10"/>
  <c r="O34" i="10"/>
  <c r="N42" i="10"/>
  <c r="O59" i="10"/>
  <c r="N31" i="10"/>
  <c r="N47" i="10"/>
  <c r="N28" i="10"/>
  <c r="N45" i="10"/>
  <c r="N40" i="10"/>
  <c r="N56" i="10"/>
  <c r="N30" i="10"/>
  <c r="O54" i="10"/>
  <c r="O35" i="10"/>
  <c r="O43" i="10"/>
  <c r="O58" i="10"/>
  <c r="N49" i="10"/>
  <c r="N57" i="10"/>
  <c r="O37" i="10"/>
  <c r="O52" i="10"/>
  <c r="O42" i="10"/>
  <c r="N59" i="10"/>
  <c r="O47" i="10"/>
  <c r="O28" i="10"/>
  <c r="N53" i="10"/>
  <c r="N26" i="10"/>
  <c r="N27" i="10"/>
  <c r="O40" i="10"/>
  <c r="O56" i="10"/>
  <c r="N38" i="10"/>
  <c r="N54" i="10"/>
  <c r="O51" i="10"/>
  <c r="O32" i="10"/>
  <c r="O41" i="10"/>
  <c r="O29" i="10"/>
  <c r="O44" i="10"/>
  <c r="N60" i="10"/>
  <c r="N34" i="10"/>
  <c r="O50" i="10"/>
  <c r="O31" i="10"/>
  <c r="O39" i="10"/>
  <c r="O55" i="10"/>
  <c r="O36" i="10"/>
  <c r="O45" i="10"/>
  <c r="N36" i="9"/>
  <c r="N52" i="9"/>
  <c r="O33" i="9"/>
  <c r="N41" i="9"/>
  <c r="N57" i="9"/>
  <c r="N42" i="9"/>
  <c r="N58" i="9"/>
  <c r="O39" i="9"/>
  <c r="O55" i="9"/>
  <c r="N32" i="9"/>
  <c r="O56" i="9"/>
  <c r="N29" i="9"/>
  <c r="N53" i="9"/>
  <c r="O38" i="9"/>
  <c r="N54" i="9"/>
  <c r="O35" i="9"/>
  <c r="O51" i="9"/>
  <c r="O28" i="9"/>
  <c r="N44" i="9"/>
  <c r="N60" i="9"/>
  <c r="N49" i="9"/>
  <c r="O34" i="9"/>
  <c r="N50" i="9"/>
  <c r="O31" i="9"/>
  <c r="O47" i="9"/>
  <c r="O40" i="9"/>
  <c r="O48" i="9"/>
  <c r="O37" i="9"/>
  <c r="N45" i="9"/>
  <c r="O30" i="9"/>
  <c r="N46" i="9"/>
  <c r="O27" i="9"/>
  <c r="O43" i="9"/>
  <c r="O59" i="9"/>
  <c r="O36" i="9"/>
  <c r="O44" i="9"/>
  <c r="O60" i="9"/>
  <c r="N33" i="9"/>
  <c r="O49" i="9"/>
  <c r="N34" i="9"/>
  <c r="O50" i="9"/>
  <c r="N31" i="9"/>
  <c r="N47" i="9"/>
  <c r="O32" i="9"/>
  <c r="N48" i="9"/>
  <c r="O29" i="9"/>
  <c r="O45" i="9"/>
  <c r="N30" i="9"/>
  <c r="O46" i="9"/>
  <c r="N27" i="9"/>
  <c r="N43" i="9"/>
  <c r="N59" i="9"/>
  <c r="N28" i="9"/>
  <c r="O52" i="9"/>
  <c r="O41" i="9"/>
  <c r="O57" i="9"/>
  <c r="O42" i="9"/>
  <c r="O58" i="9"/>
  <c r="N39" i="9"/>
  <c r="N55" i="9"/>
  <c r="N40" i="9"/>
  <c r="N56" i="9"/>
  <c r="N37" i="9"/>
  <c r="O53" i="9"/>
  <c r="N38" i="9"/>
  <c r="O54" i="9"/>
  <c r="N35" i="9"/>
  <c r="N51" i="9"/>
  <c r="O32" i="8"/>
  <c r="D30" i="7"/>
  <c r="E17" i="7"/>
  <c r="E18" i="7"/>
  <c r="D34" i="7"/>
  <c r="E19" i="7"/>
  <c r="D31" i="7"/>
  <c r="D39" i="7"/>
  <c r="D46" i="7"/>
  <c r="E16" i="7"/>
  <c r="E26" i="7"/>
  <c r="E34" i="7"/>
  <c r="D42" i="7"/>
  <c r="D21" i="7"/>
  <c r="D29" i="7"/>
  <c r="D37" i="7"/>
  <c r="D44" i="7"/>
  <c r="D47" i="7"/>
  <c r="D16" i="7"/>
  <c r="E32" i="7"/>
  <c r="E21" i="7"/>
  <c r="E22" i="7"/>
  <c r="E36" i="7"/>
  <c r="E23" i="7"/>
  <c r="E33" i="7"/>
  <c r="E41" i="7"/>
  <c r="D45" i="7"/>
  <c r="D20" i="7"/>
  <c r="D28" i="7"/>
  <c r="D36" i="7"/>
  <c r="D15" i="7"/>
  <c r="D23" i="7"/>
  <c r="E31" i="7"/>
  <c r="E39" i="7"/>
  <c r="E48" i="7"/>
  <c r="O29" i="8"/>
  <c r="D25" i="7"/>
  <c r="J15" i="7"/>
  <c r="J14" i="7"/>
  <c r="J16" i="7"/>
  <c r="E14" i="7"/>
  <c r="E25" i="7"/>
  <c r="K26" i="9"/>
  <c r="L26" i="9" s="1"/>
  <c r="M26" i="9" s="1"/>
  <c r="P26" i="9" s="1"/>
  <c r="G26" i="7" l="1"/>
  <c r="G28" i="7"/>
  <c r="G42" i="7"/>
  <c r="G47" i="7"/>
  <c r="G35" i="7"/>
  <c r="G43" i="7"/>
  <c r="H15" i="7"/>
  <c r="H34" i="7"/>
  <c r="H38" i="7"/>
  <c r="H46" i="7"/>
  <c r="H29" i="7"/>
  <c r="H39" i="7"/>
  <c r="H18" i="7"/>
  <c r="G19" i="7"/>
  <c r="H21" i="7"/>
  <c r="H19" i="7"/>
  <c r="G21" i="7"/>
  <c r="H17" i="7"/>
  <c r="G20" i="7"/>
  <c r="G40" i="7"/>
  <c r="G48" i="7"/>
  <c r="G33" i="7"/>
  <c r="G41" i="7"/>
  <c r="H30" i="7"/>
  <c r="G36" i="7"/>
  <c r="H44" i="7"/>
  <c r="H27" i="7"/>
  <c r="H37" i="7"/>
  <c r="H45" i="7"/>
  <c r="G14" i="7"/>
  <c r="G32" i="7"/>
  <c r="H31" i="7"/>
  <c r="H32" i="7"/>
  <c r="G31" i="7"/>
  <c r="G34" i="7"/>
  <c r="G38" i="7"/>
  <c r="G46" i="7"/>
  <c r="G29" i="7"/>
  <c r="G39" i="7"/>
  <c r="G18" i="7"/>
  <c r="H26" i="7"/>
  <c r="H28" i="7"/>
  <c r="H42" i="7"/>
  <c r="H47" i="7"/>
  <c r="H35" i="7"/>
  <c r="H43" i="7"/>
  <c r="G15" i="7"/>
  <c r="G24" i="7"/>
  <c r="H25" i="7"/>
  <c r="H24" i="7"/>
  <c r="G25" i="7"/>
  <c r="G30" i="7"/>
  <c r="H36" i="7"/>
  <c r="G44" i="7"/>
  <c r="G27" i="7"/>
  <c r="G37" i="7"/>
  <c r="G45" i="7"/>
  <c r="H14" i="7"/>
  <c r="H20" i="7"/>
  <c r="H40" i="7"/>
  <c r="H48" i="7"/>
  <c r="H33" i="7"/>
  <c r="H41" i="7"/>
  <c r="G22" i="7"/>
  <c r="H23" i="7"/>
  <c r="H22" i="7"/>
  <c r="G23" i="7"/>
  <c r="G17" i="7"/>
  <c r="N26" i="9"/>
  <c r="O26" i="9"/>
</calcChain>
</file>

<file path=xl/comments1.xml><?xml version="1.0" encoding="utf-8"?>
<comments xmlns="http://schemas.openxmlformats.org/spreadsheetml/2006/main">
  <authors>
    <author>H P</author>
  </authors>
  <commentList>
    <comment ref="F6" authorId="0" shapeId="0">
      <text>
        <r>
          <rPr>
            <b/>
            <sz val="9"/>
            <color indexed="81"/>
            <rFont val="Tahoma"/>
            <family val="2"/>
          </rPr>
          <t>Perhatian:</t>
        </r>
        <r>
          <rPr>
            <sz val="9"/>
            <color indexed="81"/>
            <rFont val="Tahoma"/>
            <family val="2"/>
          </rPr>
          <t xml:space="preserve">
Awali dengan tulisan "</t>
        </r>
        <r>
          <rPr>
            <b/>
            <sz val="9"/>
            <color indexed="81"/>
            <rFont val="Tahoma"/>
            <family val="2"/>
          </rPr>
          <t>NIP.</t>
        </r>
        <r>
          <rPr>
            <sz val="9"/>
            <color indexed="81"/>
            <rFont val="Tahoma"/>
            <family val="2"/>
          </rPr>
          <t>",  "</t>
        </r>
        <r>
          <rPr>
            <b/>
            <sz val="9"/>
            <color indexed="81"/>
            <rFont val="Tahoma"/>
            <family val="2"/>
          </rPr>
          <t>NIY.</t>
        </r>
        <r>
          <rPr>
            <sz val="9"/>
            <color indexed="81"/>
            <rFont val="Tahoma"/>
            <family val="2"/>
          </rPr>
          <t>", atau "</t>
        </r>
        <r>
          <rPr>
            <b/>
            <sz val="9"/>
            <color indexed="81"/>
            <rFont val="Tahoma"/>
            <family val="2"/>
          </rPr>
          <t>NUPTK.</t>
        </r>
        <r>
          <rPr>
            <sz val="9"/>
            <color indexed="81"/>
            <rFont val="Tahoma"/>
            <family val="2"/>
          </rPr>
          <t>"</t>
        </r>
      </text>
    </comment>
  </commentList>
</comments>
</file>

<file path=xl/comments2.xml><?xml version="1.0" encoding="utf-8"?>
<comments xmlns="http://schemas.openxmlformats.org/spreadsheetml/2006/main">
  <authors>
    <author>H P</author>
  </authors>
  <commentList>
    <comment ref="AI25" authorId="0" shapeId="0">
      <text>
        <r>
          <rPr>
            <b/>
            <sz val="14"/>
            <color indexed="81"/>
            <rFont val="Tahoma"/>
            <family val="2"/>
          </rPr>
          <t>AGAR DIPERHATIKAN !
Penilaian Non Tes bersifat Pilihan Salah satu dari Teknik Penilaian</t>
        </r>
      </text>
    </comment>
    <comment ref="AV25" authorId="0" shapeId="0">
      <text>
        <r>
          <rPr>
            <b/>
            <sz val="16"/>
            <color indexed="81"/>
            <rFont val="Tahoma"/>
            <family val="2"/>
          </rPr>
          <t>AGAR DIPERHATIKAN !</t>
        </r>
        <r>
          <rPr>
            <sz val="9"/>
            <color indexed="81"/>
            <rFont val="Tahoma"/>
            <family val="2"/>
          </rPr>
          <t xml:space="preserve">
</t>
        </r>
        <r>
          <rPr>
            <b/>
            <sz val="14"/>
            <color indexed="81"/>
            <rFont val="Tahoma"/>
            <family val="2"/>
          </rPr>
          <t>Penilaian Non Tes bersifat Pilihan Salah satu dari Teknik Penilaian</t>
        </r>
      </text>
    </comment>
  </commentList>
</comments>
</file>

<file path=xl/sharedStrings.xml><?xml version="1.0" encoding="utf-8"?>
<sst xmlns="http://schemas.openxmlformats.org/spreadsheetml/2006/main" count="742" uniqueCount="310">
  <si>
    <t>APLIKASI DAFTAR NILAI SMP</t>
  </si>
  <si>
    <t>Nama</t>
  </si>
  <si>
    <t>Mata Pelajaran</t>
  </si>
  <si>
    <t>Kelas</t>
  </si>
  <si>
    <t>Keterampilan</t>
  </si>
  <si>
    <t>Sikap</t>
  </si>
  <si>
    <t>HOME</t>
  </si>
  <si>
    <t>:</t>
  </si>
  <si>
    <t>INPUT DATA SISWA</t>
  </si>
  <si>
    <t>Pengetahuan</t>
  </si>
  <si>
    <t>Unjuk Kerja</t>
  </si>
  <si>
    <t>RENTANG NILAI &amp; KRITERIA</t>
  </si>
  <si>
    <t>OUTPUT DATA</t>
  </si>
  <si>
    <t>Versi :  001</t>
  </si>
  <si>
    <t xml:space="preserve">Created By SUHENDAR, M.Pd         email : zuhe1177@gmail.com                                     </t>
  </si>
  <si>
    <t>Tentukan tabel nilai konversi berikut sesuai keperluan sekolah.</t>
  </si>
  <si>
    <t>RENTANG DAN KONVERSI NILAI</t>
  </si>
  <si>
    <t>Nilai</t>
  </si>
  <si>
    <t>A</t>
  </si>
  <si>
    <t>B</t>
  </si>
  <si>
    <t>C</t>
  </si>
  <si>
    <t>D</t>
  </si>
  <si>
    <t>x</t>
  </si>
  <si>
    <t>=</t>
  </si>
  <si>
    <t>SB</t>
  </si>
  <si>
    <t>K</t>
  </si>
  <si>
    <t>KRITERIA</t>
  </si>
  <si>
    <t>ASPEK PENGETAHUAN</t>
  </si>
  <si>
    <t>DATA SEKOLAH</t>
  </si>
  <si>
    <t>Nama Instansi</t>
  </si>
  <si>
    <t>Nama Sekolah</t>
  </si>
  <si>
    <t>Alamat</t>
  </si>
  <si>
    <t>Kecamatan</t>
  </si>
  <si>
    <t>Kab/Kota</t>
  </si>
  <si>
    <t>Provinsi</t>
  </si>
  <si>
    <t>Telp</t>
  </si>
  <si>
    <t>Tahun Pelajaran</t>
  </si>
  <si>
    <t>Semester</t>
  </si>
  <si>
    <t>Nama Kepala Sekolah</t>
  </si>
  <si>
    <t>NIP/NIY/NUPTK</t>
  </si>
  <si>
    <t>Tanggal Daftar Nilai</t>
  </si>
  <si>
    <t>Nama Wali Kelas</t>
  </si>
  <si>
    <t>DATA SISWA</t>
  </si>
  <si>
    <t>No</t>
  </si>
  <si>
    <t>NIS</t>
  </si>
  <si>
    <t>NISN</t>
  </si>
  <si>
    <t>Nama Siswa</t>
  </si>
  <si>
    <t>Mata Pelajaran :</t>
  </si>
  <si>
    <t>Kelas :</t>
  </si>
  <si>
    <t>Tahun Pelajaran :</t>
  </si>
  <si>
    <t>KKM :</t>
  </si>
  <si>
    <t>Wali Kelas :</t>
  </si>
  <si>
    <t>Semester  :</t>
  </si>
  <si>
    <t xml:space="preserve">No. </t>
  </si>
  <si>
    <t>Nilai Tugas / PR</t>
  </si>
  <si>
    <t>HPA</t>
  </si>
  <si>
    <t>Nilai Raport</t>
  </si>
  <si>
    <t>Ket</t>
  </si>
  <si>
    <t>0-100</t>
  </si>
  <si>
    <t>Konversi</t>
  </si>
  <si>
    <t>Nilai Rata-rata</t>
  </si>
  <si>
    <t>1 - 4.</t>
  </si>
  <si>
    <t>%</t>
  </si>
  <si>
    <t>Pembobotan HPA</t>
  </si>
  <si>
    <t>Jumlah</t>
  </si>
  <si>
    <t>R.Tg/PR</t>
  </si>
  <si>
    <t>Semester :</t>
  </si>
  <si>
    <t>Ketrampilan</t>
  </si>
  <si>
    <t>Huruf</t>
  </si>
  <si>
    <t>Mengetahui:</t>
  </si>
  <si>
    <t>Guru Mata Pelajaran</t>
  </si>
  <si>
    <t>JUMLAH DAN RANKING MATA PELAJARAN</t>
  </si>
  <si>
    <t>Ranking</t>
  </si>
  <si>
    <t>KKM  :</t>
  </si>
  <si>
    <t>Keterangan/Rubrik Penilaian:</t>
  </si>
  <si>
    <t>1 =</t>
  </si>
  <si>
    <t>pemahaman konsep</t>
  </si>
  <si>
    <t>tidak baik</t>
  </si>
  <si>
    <t>2 =</t>
  </si>
  <si>
    <t xml:space="preserve">kurang baik </t>
  </si>
  <si>
    <t>3 =</t>
  </si>
  <si>
    <t>baik</t>
  </si>
  <si>
    <t>4 =</t>
  </si>
  <si>
    <t>sangat baik</t>
  </si>
  <si>
    <t>5 =</t>
  </si>
  <si>
    <t>6 =</t>
  </si>
  <si>
    <t>7 =</t>
  </si>
  <si>
    <t>0-4</t>
  </si>
  <si>
    <t>Keterangan</t>
  </si>
  <si>
    <t xml:space="preserve">Kompetensi yang diuji : </t>
  </si>
  <si>
    <t>Kriteria/Aspek yang dinilai ==&gt;</t>
  </si>
  <si>
    <t>Skor Maks Kriteria ==&gt;</t>
  </si>
  <si>
    <t>INSTRUMEN PENILAIAN PROJEK / PRODUK</t>
  </si>
  <si>
    <t>Kriteria/Aspek yang dinilai :</t>
  </si>
  <si>
    <t>INSTRUMEN PENILAIAN PORTOFOLIO</t>
  </si>
  <si>
    <t>Aspek Pengetahuan</t>
  </si>
  <si>
    <t>Aspek Ketrampilan</t>
  </si>
  <si>
    <t>Ulangan Harian (UH)</t>
  </si>
  <si>
    <t>Tugas / PR</t>
  </si>
  <si>
    <t>Capaian Nilai</t>
  </si>
  <si>
    <t>Proyek/Produk</t>
  </si>
  <si>
    <t>TABEL KONVERSI</t>
  </si>
  <si>
    <t>UH1</t>
  </si>
  <si>
    <t>UH2</t>
  </si>
  <si>
    <t>UH3</t>
  </si>
  <si>
    <t>Rerata</t>
  </si>
  <si>
    <t>TG1</t>
  </si>
  <si>
    <t>TG2</t>
  </si>
  <si>
    <t>TG3</t>
  </si>
  <si>
    <t>UK1</t>
  </si>
  <si>
    <t>UK2</t>
  </si>
  <si>
    <t>Pro1</t>
  </si>
  <si>
    <t>Pro2</t>
  </si>
  <si>
    <t>≤ x &lt;</t>
  </si>
  <si>
    <t>LAPORAN TENGAH SEMESTER</t>
  </si>
  <si>
    <t>PTS</t>
  </si>
  <si>
    <t>Predikat</t>
  </si>
  <si>
    <t>TINGKAT DAYA SERAP MATA PELAJARAN</t>
  </si>
  <si>
    <t>orang</t>
  </si>
  <si>
    <t>1 (ganjil)</t>
  </si>
  <si>
    <t>KONVERSI</t>
  </si>
  <si>
    <t>R.PH</t>
  </si>
  <si>
    <r>
      <rPr>
        <b/>
        <sz val="11"/>
        <color indexed="8"/>
        <rFont val="Arial Narrow"/>
        <family val="2"/>
      </rPr>
      <t>≤ x &lt;</t>
    </r>
  </si>
  <si>
    <t>Guru Mata Pelajaran,</t>
  </si>
  <si>
    <t>.</t>
  </si>
  <si>
    <t>UK3</t>
  </si>
  <si>
    <t>Pro3</t>
  </si>
  <si>
    <t xml:space="preserve">INSTRUMEN PENILAIAN UNJUK KERJA / PRAKTIK </t>
  </si>
  <si>
    <t>Petunjuk: Berilah tanda centang (√) pada kolom “Ya” atau “Tidak” sesuai dengan keadaan yang sebenarnya</t>
  </si>
  <si>
    <t>No.</t>
  </si>
  <si>
    <t>Pernyataan</t>
  </si>
  <si>
    <t>Ya</t>
  </si>
  <si>
    <t>Tidak</t>
  </si>
  <si>
    <t>Saya selalu berdoa sebelum melakukan aktivitas</t>
  </si>
  <si>
    <t>Saya sholat lima waktu tepat waktu</t>
  </si>
  <si>
    <t>Saya tidak mengganggu teman saya yang beragama lain berdoa sesuai agamanya</t>
  </si>
  <si>
    <t>Saya berani mengakui kesalahan saya</t>
  </si>
  <si>
    <t>Saya menyelesaikan tugas-tugas tepat waktu</t>
  </si>
  <si>
    <t>Saya berani menerima resiko atas tindakan yang saya lakukan</t>
  </si>
  <si>
    <t>Saya mengembalikan barang yang saya pinjam</t>
  </si>
  <si>
    <t>Saya meminta maaf jika saya melakukan kesalahan</t>
  </si>
  <si>
    <t>Saya melakukan praktikum sesuai dengan langkah yang ditetapkan</t>
  </si>
  <si>
    <t>Saya datang ke sekolah tepat waktu</t>
  </si>
  <si>
    <t xml:space="preserve">Keterangan: Pernyataan dapat diubah atau ditambah sesuai dengan butir-butir sikap yang dinilai </t>
  </si>
  <si>
    <t>Petunjuk: Berilah tanda centang (√) pada kolom 1 (tidak pernah), 2 (kadang-kadang), 3 (sering), atau 4 (selalu) sesuai dengan keadaan kalian yang sebenarnya</t>
  </si>
  <si>
    <t>CATATAN JURNAL GURU BK / WALI KELAS</t>
  </si>
  <si>
    <t>Mata Pelajaran:</t>
  </si>
  <si>
    <t>Ganjil</t>
  </si>
  <si>
    <t>Kelas:</t>
  </si>
  <si>
    <t>Aspek:</t>
  </si>
  <si>
    <t>Sikap Spiritual</t>
  </si>
  <si>
    <t>Waktu</t>
  </si>
  <si>
    <t>Kejadian/ Perilaku</t>
  </si>
  <si>
    <t>Butir Sikap</t>
  </si>
  <si>
    <t>Pos / Neg</t>
  </si>
  <si>
    <t>Sikap Sosial</t>
  </si>
  <si>
    <t>INSTRUMEN PENILAIAN DIRI SENDIRI</t>
  </si>
  <si>
    <t>INSTRUMEN PENILAIAN ANTAR TEMAN</t>
  </si>
  <si>
    <t>KURIKULUM MERDEKA</t>
  </si>
  <si>
    <r>
      <rPr>
        <b/>
        <sz val="8"/>
        <color theme="0" tint="-0.34998626667073579"/>
        <rFont val="Calibri"/>
        <family val="2"/>
      </rPr>
      <t>©</t>
    </r>
    <r>
      <rPr>
        <b/>
        <i/>
        <sz val="8"/>
        <color theme="0" tint="-0.34998626667073579"/>
        <rFont val="Calibri"/>
        <family val="2"/>
      </rPr>
      <t>2022</t>
    </r>
  </si>
  <si>
    <t>A+</t>
  </si>
  <si>
    <t>A-</t>
  </si>
  <si>
    <t>B+</t>
  </si>
  <si>
    <t>B-</t>
  </si>
  <si>
    <t>Sangat Baik</t>
  </si>
  <si>
    <t>Baik</t>
  </si>
  <si>
    <t>Cukup Baik</t>
  </si>
  <si>
    <t>Kurang Baik</t>
  </si>
  <si>
    <t>Pengetahuan dan Keterampilan</t>
  </si>
  <si>
    <t>Kriteria 3</t>
  </si>
  <si>
    <t>Kriteria 2</t>
  </si>
  <si>
    <t>Kriteria 1</t>
  </si>
  <si>
    <t>Kriteria 4</t>
  </si>
  <si>
    <t>85 s/d 100</t>
  </si>
  <si>
    <t>70 s/d 84</t>
  </si>
  <si>
    <t>60 s/d 69</t>
  </si>
  <si>
    <t>0 s/d 59</t>
  </si>
  <si>
    <t>ASESMEN FORMATIF DAN SUMATIF</t>
  </si>
  <si>
    <t>Setor ke Wali Kelas</t>
  </si>
  <si>
    <t>Formatif</t>
  </si>
  <si>
    <t>Sumatif</t>
  </si>
  <si>
    <t>Nilai Penilaian Harian (PH)</t>
  </si>
  <si>
    <t>Penilaian Non Tes (Praktek/Produk/Proyek/Drama/Prsentasi/Lisan/Refleksi/Esai/Jurnal/Poster)</t>
  </si>
  <si>
    <t>R.Non Tes</t>
  </si>
  <si>
    <t>ASESMEN FORMATIF (PH, Tugas/PR, PTS, dan Nilai Non Tes)</t>
  </si>
  <si>
    <t>Rerata Formatif</t>
  </si>
  <si>
    <t>PAS/PAT</t>
  </si>
  <si>
    <t>Rerata Sumatif</t>
  </si>
  <si>
    <t>Hasil Penilaian Akhir</t>
  </si>
  <si>
    <t>0 - 100</t>
  </si>
  <si>
    <t>T/TT</t>
  </si>
  <si>
    <t>===&gt;</t>
  </si>
  <si>
    <t>Silahkan edit pembobotan Asesmen Formatif dan Sumatif.</t>
  </si>
  <si>
    <t>Deskripsi Capaian Pembelajaran</t>
  </si>
  <si>
    <t>Maksimum</t>
  </si>
  <si>
    <t>Minimum</t>
  </si>
  <si>
    <t>TP</t>
  </si>
  <si>
    <t>MAX</t>
  </si>
  <si>
    <t>DESKRIPSI</t>
  </si>
  <si>
    <t>MIN</t>
  </si>
  <si>
    <t>menunjukkan penguasaan yang sangat baik dalam</t>
  </si>
  <si>
    <t>menunjukkan penguasaan yang baik dalam</t>
  </si>
  <si>
    <t>menunjukkan penguasaan yang cukup baik dalam</t>
  </si>
  <si>
    <t>perlu bimbingan/latihan agar menguasai dalam</t>
  </si>
  <si>
    <t>NONI menunjukkan penguasaan yang sangat baik dalam TRP</t>
  </si>
  <si>
    <t>NONI menunjukkan penguasaan yang cukup baik dalam EDF</t>
  </si>
  <si>
    <t>Daya Serap</t>
  </si>
  <si>
    <t>Tuliskan kata awal deskripsi ketercapaian TP yang diinginkan</t>
  </si>
  <si>
    <r>
      <t xml:space="preserve">Created by Suhendar, M.Pd          </t>
    </r>
    <r>
      <rPr>
        <b/>
        <i/>
        <sz val="11"/>
        <color theme="1" tint="0.499984740745262"/>
        <rFont val="Calibri"/>
        <family val="2"/>
      </rPr>
      <t>©2022</t>
    </r>
  </si>
  <si>
    <t xml:space="preserve">INPUT TUJUAN PEMBELAJARAN DAN NILAI </t>
  </si>
  <si>
    <r>
      <t>Tujuan Pembelajaran (</t>
    </r>
    <r>
      <rPr>
        <b/>
        <i/>
        <sz val="18"/>
        <color theme="1"/>
        <rFont val="Calibri"/>
        <family val="2"/>
        <scheme val="minor"/>
      </rPr>
      <t>Jika Teks TP terlalu panjang, editlah sehingga merupakan Kata-Kata Kunci TP sehingga deskripsi tidak terlalu panjang pada raport</t>
    </r>
    <r>
      <rPr>
        <b/>
        <sz val="18"/>
        <color theme="1"/>
        <rFont val="Calibri"/>
        <family val="2"/>
        <scheme val="minor"/>
      </rPr>
      <t>).</t>
    </r>
  </si>
  <si>
    <t>TP 1</t>
  </si>
  <si>
    <t>TP 2</t>
  </si>
  <si>
    <t>TP 3</t>
  </si>
  <si>
    <t>TP 4</t>
  </si>
  <si>
    <t>TP 5</t>
  </si>
  <si>
    <t>TP 6</t>
  </si>
  <si>
    <t>TP 7</t>
  </si>
  <si>
    <t>TP 8</t>
  </si>
  <si>
    <t>TP 9</t>
  </si>
  <si>
    <t>TP 10</t>
  </si>
  <si>
    <t>Nilai Rerata Tujuan Pembelajaran (TP)</t>
  </si>
  <si>
    <t>Input Nilai Formatif &amp; Sumatif</t>
  </si>
  <si>
    <r>
      <t xml:space="preserve">Aplikasi ini hanya bisa dijalankan pada </t>
    </r>
    <r>
      <rPr>
        <b/>
        <sz val="11"/>
        <color theme="1"/>
        <rFont val="Calibri"/>
        <family val="2"/>
        <scheme val="minor"/>
      </rPr>
      <t>Microsoft Office 2010</t>
    </r>
    <r>
      <rPr>
        <sz val="11"/>
        <color theme="1"/>
        <rFont val="Calibri"/>
        <family val="2"/>
        <scheme val="minor"/>
      </rPr>
      <t xml:space="preserve"> ke atas.</t>
    </r>
  </si>
  <si>
    <t>Simpan Aplikasi master untuk kebutuhan mendatang</t>
  </si>
  <si>
    <r>
      <t xml:space="preserve">JANGAN lakukan Cut/Move/Copy-Paste (Kecuali </t>
    </r>
    <r>
      <rPr>
        <b/>
        <i/>
        <sz val="11"/>
        <color theme="1"/>
        <rFont val="Calibri"/>
        <family val="2"/>
        <scheme val="minor"/>
      </rPr>
      <t>Paste Special Values</t>
    </r>
    <r>
      <rPr>
        <sz val="11"/>
        <color theme="1"/>
        <rFont val="Calibri"/>
        <family val="2"/>
        <scheme val="minor"/>
      </rPr>
      <t>)</t>
    </r>
  </si>
  <si>
    <t>Simpan file Aplikasi ini di laptop/flashdisc/hard disc eksternal/google drive/Wakil Kepala Sekolah Bidang Kurikulum sebagai arsip jika dibutuhkan di masa akan datang.</t>
  </si>
  <si>
    <t>PETUNJUK (wajib dibaca)</t>
  </si>
  <si>
    <t>Petunjuk (Wajib Dibaca)</t>
  </si>
  <si>
    <t>Bobot Asesmen Formatif harus lebih besar dari Asesmen Sumatif</t>
  </si>
  <si>
    <t>Kepala Sekolah,</t>
  </si>
  <si>
    <t>Banyak Peserta Didik</t>
  </si>
  <si>
    <t>Banyak Peserta Didik dgn nilai di atas KKM =</t>
  </si>
  <si>
    <t>Daya Serap Peserta Didik =</t>
  </si>
  <si>
    <t>Rerata Nilai =</t>
  </si>
  <si>
    <t>PROFIL PENGEMBANG</t>
  </si>
  <si>
    <t>Tempat/Tgl Lahir</t>
  </si>
  <si>
    <t>Unit Kerja</t>
  </si>
  <si>
    <t>Kota</t>
  </si>
  <si>
    <t>Jabatan</t>
  </si>
  <si>
    <t>: Guru Kelas</t>
  </si>
  <si>
    <t>Pendidikan Terakhir</t>
  </si>
  <si>
    <t>LPTK</t>
  </si>
  <si>
    <t>Handphone</t>
  </si>
  <si>
    <t>Email</t>
  </si>
  <si>
    <t>: Suhendar, M.Pd.</t>
  </si>
  <si>
    <t>: Bandung, 10 Oktober 1977</t>
  </si>
  <si>
    <t>: SMP Negeri 2 Bandung</t>
  </si>
  <si>
    <t>: Kota Bandung</t>
  </si>
  <si>
    <t>: Jawa Barat</t>
  </si>
  <si>
    <t>: Magister Pendidikan Matematika</t>
  </si>
  <si>
    <t>: Universitas Pendidikan Indonesia</t>
  </si>
  <si>
    <t xml:space="preserve">: 08562164237 </t>
  </si>
  <si>
    <t xml:space="preserve">: zuhe1177@gmail.com </t>
  </si>
  <si>
    <t>Pengalaman bekerja:</t>
  </si>
  <si>
    <t>Tahun 2000 s.d 2010 pernah menjadi guru mata pelajaran Matematika di SMP YWKA Bandung</t>
  </si>
  <si>
    <t>Tahun 2010 s.d 2016 pernah menjadi guru mata pelajaran Matematika di SMP Negeri 52 Bandung</t>
  </si>
  <si>
    <t>Tahun 2016 s.d 2022 pernah menjabat Kepala SMP YWKA Bandung</t>
  </si>
  <si>
    <t>Tahun 2021 s.d sekarang menjabat sebagai Komite Kurikulum persekolahan YWKA se-Jawa dan Sumatera</t>
  </si>
  <si>
    <t>Tahun 2022 s.d sekarang menjabat sebagai guru mata pelajaran Matematika di SMP Negeri 2 Bandung</t>
  </si>
  <si>
    <t>DAFTAR NILAI UNTUK WALI KELAS</t>
  </si>
  <si>
    <t>Formatif &amp; Sumatif</t>
  </si>
  <si>
    <t>≤ x ≤</t>
  </si>
  <si>
    <t>ASESMEN SUMATIF</t>
  </si>
  <si>
    <t xml:space="preserve">≤ x ≤ </t>
  </si>
  <si>
    <t>NIP.</t>
  </si>
  <si>
    <t>KKTP (Kriteria Ketuntasan Tujuan Pembelajaran)</t>
  </si>
  <si>
    <r>
      <t xml:space="preserve">Penyetelan ukuran kertas pada aplikasi ditetapkan </t>
    </r>
    <r>
      <rPr>
        <b/>
        <sz val="11"/>
        <color theme="1"/>
        <rFont val="Calibri"/>
        <family val="2"/>
        <scheme val="minor"/>
      </rPr>
      <t xml:space="preserve">A4 </t>
    </r>
  </si>
  <si>
    <t xml:space="preserve">Fase    : </t>
  </si>
  <si>
    <t>Kelas / Fase</t>
  </si>
  <si>
    <t>/ Fase D</t>
  </si>
  <si>
    <t>SMPN 7 IT DOMPU</t>
  </si>
  <si>
    <t>Fase  :</t>
  </si>
  <si>
    <t>DINAS DIKPORA KABUPATEN DOMPU</t>
  </si>
  <si>
    <t>Jln. Dorobata No.02 Kel. Kandai Satu</t>
  </si>
  <si>
    <t>Dompu</t>
  </si>
  <si>
    <t>Nusa Tenggara Barat</t>
  </si>
  <si>
    <t>(0373) 2722565</t>
  </si>
  <si>
    <t>H. Hasan, S.Pd</t>
  </si>
  <si>
    <t>NIP.  196812311992021008</t>
  </si>
  <si>
    <t>AL MUZADDIL</t>
  </si>
  <si>
    <t>AMANDA</t>
  </si>
  <si>
    <t>DEDEN SAPUTRA</t>
  </si>
  <si>
    <t>DEVIANA</t>
  </si>
  <si>
    <t>EKA USMAN</t>
  </si>
  <si>
    <t>ELISA RAHWATI</t>
  </si>
  <si>
    <t>ESSY PUAN MAHARANI</t>
  </si>
  <si>
    <t>FAUJHAN RAMADHAN</t>
  </si>
  <si>
    <t>FIDO HARDIANTI</t>
  </si>
  <si>
    <t>FIRAN RAMADHAN</t>
  </si>
  <si>
    <t>LINDA PUTRI ANJANI</t>
  </si>
  <si>
    <t>M. RISKI</t>
  </si>
  <si>
    <t>M. ZAINUL DRAJAT</t>
  </si>
  <si>
    <t>MUHAMMAD AMAR TAUFIK</t>
  </si>
  <si>
    <t>MUHAMMAD FITRAH</t>
  </si>
  <si>
    <t>NUR SELFIRA</t>
  </si>
  <si>
    <t>NUR WULAN RAMADHAN</t>
  </si>
  <si>
    <t>NURAH FAZRIAH SAFITRI</t>
  </si>
  <si>
    <t>PUTRA</t>
  </si>
  <si>
    <t>PUTRI AINUN SAFIRA</t>
  </si>
  <si>
    <t>RAKA SAPUTRA</t>
  </si>
  <si>
    <t>RIDHO AHMAD PRABU</t>
  </si>
  <si>
    <t>DEVI RISKA</t>
  </si>
  <si>
    <t>ROBAN</t>
  </si>
  <si>
    <t>SAHRUL RAMADHAN</t>
  </si>
  <si>
    <t>SATIFA KHUMAIRAH</t>
  </si>
  <si>
    <t>SITI ASIA</t>
  </si>
  <si>
    <t>SURIANI</t>
  </si>
  <si>
    <t>USWATUN HASANAH</t>
  </si>
  <si>
    <t>ZANIS PERDANA</t>
  </si>
</sst>
</file>

<file path=xl/styles.xml><?xml version="1.0" encoding="utf-8"?>
<styleSheet xmlns="http://schemas.openxmlformats.org/spreadsheetml/2006/main" xmlns:mc="http://schemas.openxmlformats.org/markup-compatibility/2006" xmlns:x14ac="http://schemas.microsoft.com/office/spreadsheetml/2009/9/ac" mc:Ignorable="x14ac">
  <fonts count="85">
    <font>
      <sz val="11"/>
      <color theme="1"/>
      <name val="Calibri"/>
      <family val="2"/>
      <scheme val="minor"/>
    </font>
    <font>
      <sz val="11"/>
      <color theme="1"/>
      <name val="Calibri"/>
      <family val="2"/>
      <charset val="1"/>
      <scheme val="minor"/>
    </font>
    <font>
      <b/>
      <sz val="11"/>
      <color theme="0"/>
      <name val="Calibri"/>
      <family val="2"/>
      <scheme val="minor"/>
    </font>
    <font>
      <b/>
      <sz val="11"/>
      <color theme="1"/>
      <name val="Calibri"/>
      <family val="2"/>
      <scheme val="minor"/>
    </font>
    <font>
      <b/>
      <i/>
      <sz val="8"/>
      <color theme="0" tint="-0.34998626667073579"/>
      <name val="Calibri"/>
      <family val="2"/>
      <scheme val="minor"/>
    </font>
    <font>
      <b/>
      <i/>
      <sz val="8"/>
      <color theme="0" tint="-0.34998626667073579"/>
      <name val="Calibri"/>
      <family val="2"/>
    </font>
    <font>
      <b/>
      <sz val="8"/>
      <color theme="0" tint="-0.34998626667073579"/>
      <name val="Calibri"/>
      <family val="2"/>
    </font>
    <font>
      <sz val="26"/>
      <color theme="1"/>
      <name val="Bodoni MT Black"/>
      <family val="1"/>
    </font>
    <font>
      <b/>
      <i/>
      <sz val="36"/>
      <color theme="0"/>
      <name val="Calibri"/>
      <family val="2"/>
      <scheme val="minor"/>
    </font>
    <font>
      <b/>
      <i/>
      <sz val="11"/>
      <color theme="0"/>
      <name val="Calibri"/>
      <family val="2"/>
      <scheme val="minor"/>
    </font>
    <font>
      <b/>
      <sz val="11"/>
      <color theme="9" tint="0.59999389629810485"/>
      <name val="Calibri"/>
      <family val="2"/>
      <scheme val="minor"/>
    </font>
    <font>
      <b/>
      <sz val="14"/>
      <color theme="0"/>
      <name val="Arial Black"/>
      <family val="2"/>
    </font>
    <font>
      <b/>
      <sz val="22"/>
      <color theme="0"/>
      <name val="Britannic Bold"/>
      <family val="2"/>
    </font>
    <font>
      <b/>
      <sz val="18"/>
      <color theme="1"/>
      <name val="Arial Narrow"/>
      <family val="2"/>
    </font>
    <font>
      <b/>
      <sz val="18"/>
      <color indexed="8"/>
      <name val="Arial Narrow"/>
      <family val="2"/>
    </font>
    <font>
      <b/>
      <sz val="12"/>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20"/>
      <color theme="1"/>
      <name val="Calibri"/>
      <family val="2"/>
      <scheme val="minor"/>
    </font>
    <font>
      <b/>
      <sz val="26"/>
      <color theme="1"/>
      <name val="Calibri"/>
      <family val="2"/>
      <scheme val="minor"/>
    </font>
    <font>
      <b/>
      <sz val="12"/>
      <color theme="9" tint="0.59999389629810485"/>
      <name val="Calibri"/>
      <family val="2"/>
      <scheme val="minor"/>
    </font>
    <font>
      <b/>
      <sz val="20"/>
      <color theme="0"/>
      <name val="Calibri"/>
      <family val="2"/>
      <scheme val="minor"/>
    </font>
    <font>
      <b/>
      <sz val="20"/>
      <color theme="1"/>
      <name val="Castellar"/>
      <family val="1"/>
    </font>
    <font>
      <b/>
      <sz val="28"/>
      <color theme="1"/>
      <name val="Calibri"/>
      <family val="2"/>
      <scheme val="minor"/>
    </font>
    <font>
      <b/>
      <i/>
      <sz val="11"/>
      <color theme="1" tint="0.499984740745262"/>
      <name val="Calibri"/>
      <family val="2"/>
      <scheme val="minor"/>
    </font>
    <font>
      <b/>
      <i/>
      <sz val="11"/>
      <color theme="1" tint="0.499984740745262"/>
      <name val="Calibri"/>
      <family val="2"/>
    </font>
    <font>
      <sz val="11"/>
      <color theme="1"/>
      <name val="Calibri"/>
      <family val="2"/>
      <charset val="1"/>
      <scheme val="minor"/>
    </font>
    <font>
      <sz val="10"/>
      <name val="Arial"/>
      <family val="2"/>
    </font>
    <font>
      <sz val="12"/>
      <color theme="1"/>
      <name val="Calibri"/>
      <family val="2"/>
      <charset val="1"/>
      <scheme val="minor"/>
    </font>
    <font>
      <sz val="14"/>
      <color theme="1"/>
      <name val="Calibri"/>
      <family val="2"/>
      <charset val="1"/>
      <scheme val="minor"/>
    </font>
    <font>
      <b/>
      <sz val="12"/>
      <color theme="1"/>
      <name val="Arial"/>
      <family val="2"/>
    </font>
    <font>
      <b/>
      <sz val="22"/>
      <color theme="1"/>
      <name val="Calibri"/>
      <family val="2"/>
      <scheme val="minor"/>
    </font>
    <font>
      <sz val="12"/>
      <color theme="1"/>
      <name val="Arial"/>
      <family val="2"/>
    </font>
    <font>
      <b/>
      <sz val="14"/>
      <color theme="1"/>
      <name val="Arial"/>
      <family val="2"/>
    </font>
    <font>
      <b/>
      <sz val="11"/>
      <name val="Calibri"/>
      <family val="2"/>
      <scheme val="minor"/>
    </font>
    <font>
      <b/>
      <sz val="22"/>
      <color theme="1"/>
      <name val="Arial"/>
      <family val="2"/>
    </font>
    <font>
      <sz val="13"/>
      <color theme="1"/>
      <name val="Times New Roman"/>
      <family val="1"/>
    </font>
    <font>
      <b/>
      <sz val="12"/>
      <color theme="1"/>
      <name val="Calibri"/>
      <family val="2"/>
      <charset val="1"/>
      <scheme val="minor"/>
    </font>
    <font>
      <sz val="26"/>
      <color theme="1"/>
      <name val="Calibri"/>
      <family val="2"/>
      <scheme val="minor"/>
    </font>
    <font>
      <b/>
      <sz val="11"/>
      <color theme="3" tint="0.39997558519241921"/>
      <name val="Calibri"/>
      <family val="2"/>
      <scheme val="minor"/>
    </font>
    <font>
      <b/>
      <sz val="12"/>
      <color theme="0"/>
      <name val="Arial"/>
      <family val="2"/>
    </font>
    <font>
      <b/>
      <sz val="12"/>
      <color theme="0"/>
      <name val="Calibri"/>
      <family val="2"/>
      <scheme val="minor"/>
    </font>
    <font>
      <b/>
      <sz val="12"/>
      <color theme="1"/>
      <name val="Times New Roman"/>
      <family val="1"/>
    </font>
    <font>
      <b/>
      <i/>
      <sz val="16"/>
      <color theme="1"/>
      <name val="Calibri"/>
      <family val="2"/>
      <scheme val="minor"/>
    </font>
    <font>
      <b/>
      <i/>
      <sz val="22"/>
      <color theme="0"/>
      <name val="Calibri"/>
      <family val="2"/>
      <scheme val="minor"/>
    </font>
    <font>
      <b/>
      <sz val="11"/>
      <color theme="1"/>
      <name val="Arial Narrow"/>
      <family val="2"/>
    </font>
    <font>
      <b/>
      <sz val="11"/>
      <color indexed="8"/>
      <name val="Arial Narrow"/>
      <family val="2"/>
    </font>
    <font>
      <b/>
      <sz val="48"/>
      <color theme="1"/>
      <name val="Calibri"/>
      <family val="2"/>
      <scheme val="minor"/>
    </font>
    <font>
      <b/>
      <i/>
      <sz val="24"/>
      <color theme="1"/>
      <name val="Calibri"/>
      <family val="2"/>
      <scheme val="minor"/>
    </font>
    <font>
      <sz val="11"/>
      <color theme="3" tint="0.79998168889431442"/>
      <name val="Calibri"/>
      <family val="2"/>
      <scheme val="minor"/>
    </font>
    <font>
      <b/>
      <sz val="10"/>
      <color theme="1"/>
      <name val="Calibri"/>
      <family val="2"/>
      <scheme val="minor"/>
    </font>
    <font>
      <b/>
      <sz val="11"/>
      <color rgb="FFFF0000"/>
      <name val="Calibri"/>
      <family val="2"/>
      <scheme val="minor"/>
    </font>
    <font>
      <sz val="11"/>
      <name val="Calibri"/>
      <family val="2"/>
      <scheme val="minor"/>
    </font>
    <font>
      <sz val="11"/>
      <color indexed="8"/>
      <name val="Calibri"/>
      <family val="2"/>
    </font>
    <font>
      <b/>
      <sz val="24"/>
      <color theme="1"/>
      <name val="Calibri"/>
      <family val="2"/>
      <scheme val="minor"/>
    </font>
    <font>
      <sz val="11"/>
      <color theme="1"/>
      <name val="Trebuchet MS"/>
      <family val="2"/>
    </font>
    <font>
      <b/>
      <sz val="12"/>
      <color rgb="FFFF0000"/>
      <name val="Calibri"/>
      <family val="2"/>
      <scheme val="minor"/>
    </font>
    <font>
      <u/>
      <sz val="11"/>
      <color theme="10"/>
      <name val="Calibri"/>
      <family val="2"/>
      <scheme val="minor"/>
    </font>
    <font>
      <b/>
      <u/>
      <sz val="11"/>
      <color theme="0"/>
      <name val="Calibri"/>
      <family val="2"/>
      <scheme val="minor"/>
    </font>
    <font>
      <b/>
      <u/>
      <sz val="11"/>
      <color rgb="FFFFFF00"/>
      <name val="Calibri"/>
      <family val="2"/>
      <scheme val="minor"/>
    </font>
    <font>
      <b/>
      <sz val="14"/>
      <color theme="0"/>
      <name val="Calibri"/>
      <family val="2"/>
      <scheme val="minor"/>
    </font>
    <font>
      <b/>
      <sz val="18"/>
      <color theme="0"/>
      <name val="Calibri"/>
      <family val="2"/>
      <scheme val="minor"/>
    </font>
    <font>
      <b/>
      <i/>
      <sz val="18"/>
      <color theme="1"/>
      <name val="Calibri"/>
      <family val="2"/>
      <scheme val="minor"/>
    </font>
    <font>
      <sz val="9"/>
      <color indexed="81"/>
      <name val="Tahoma"/>
      <family val="2"/>
    </font>
    <font>
      <b/>
      <sz val="14"/>
      <color indexed="81"/>
      <name val="Tahoma"/>
      <family val="2"/>
    </font>
    <font>
      <b/>
      <sz val="16"/>
      <color indexed="81"/>
      <name val="Tahoma"/>
      <family val="2"/>
    </font>
    <font>
      <i/>
      <sz val="10"/>
      <color theme="3" tint="0.79998168889431442"/>
      <name val="Times New Roman"/>
      <family val="1"/>
    </font>
    <font>
      <i/>
      <sz val="10"/>
      <color theme="0" tint="-4.9989318521683403E-2"/>
      <name val="Times New Roman"/>
      <family val="1"/>
    </font>
    <font>
      <sz val="11"/>
      <color theme="0" tint="-4.9989318521683403E-2"/>
      <name val="Calibri"/>
      <family val="2"/>
      <scheme val="minor"/>
    </font>
    <font>
      <b/>
      <i/>
      <u/>
      <sz val="14"/>
      <color theme="10"/>
      <name val="Calibri"/>
      <family val="2"/>
      <scheme val="minor"/>
    </font>
    <font>
      <sz val="11"/>
      <color theme="1"/>
      <name val="Calibri"/>
      <family val="2"/>
      <scheme val="minor"/>
    </font>
    <font>
      <b/>
      <i/>
      <sz val="11"/>
      <color theme="1"/>
      <name val="Calibri"/>
      <family val="2"/>
      <scheme val="minor"/>
    </font>
    <font>
      <sz val="24"/>
      <color theme="1"/>
      <name val="Calibri"/>
      <family val="2"/>
      <scheme val="minor"/>
    </font>
    <font>
      <sz val="8"/>
      <color theme="0"/>
      <name val="Calibri"/>
      <family val="2"/>
      <scheme val="minor"/>
    </font>
    <font>
      <b/>
      <sz val="14"/>
      <color theme="1"/>
      <name val="Bahnschrift SemiBold"/>
      <family val="2"/>
    </font>
    <font>
      <sz val="11"/>
      <color theme="1"/>
      <name val="Bahnschrift SemiBold"/>
      <family val="2"/>
    </font>
    <font>
      <u/>
      <sz val="11"/>
      <color theme="0"/>
      <name val="Calibri"/>
      <family val="2"/>
      <scheme val="minor"/>
    </font>
    <font>
      <i/>
      <sz val="8"/>
      <color theme="0" tint="-0.34998626667073579"/>
      <name val="Calibri"/>
      <family val="2"/>
      <scheme val="minor"/>
    </font>
    <font>
      <b/>
      <i/>
      <sz val="24"/>
      <color rgb="FFFF0000"/>
      <name val="Brush Script Std"/>
      <charset val="1"/>
    </font>
    <font>
      <u/>
      <sz val="11"/>
      <color theme="1"/>
      <name val="Bahnschrift SemiBold"/>
      <family val="2"/>
    </font>
    <font>
      <b/>
      <sz val="9"/>
      <color indexed="81"/>
      <name val="Tahoma"/>
      <family val="2"/>
    </font>
    <font>
      <sz val="9"/>
      <color theme="1"/>
      <name val="Calibri"/>
      <family val="2"/>
      <scheme val="minor"/>
    </font>
    <font>
      <sz val="9"/>
      <color rgb="FF000000"/>
      <name val="Times New Roman"/>
      <family val="1"/>
    </font>
    <font>
      <sz val="10"/>
      <color rgb="FF000000"/>
      <name val="Times New Roman"/>
      <family val="1"/>
    </font>
  </fonts>
  <fills count="40">
    <fill>
      <patternFill patternType="none"/>
    </fill>
    <fill>
      <patternFill patternType="gray125"/>
    </fill>
    <fill>
      <patternFill patternType="solid">
        <fgColor theme="4" tint="0.59999389629810485"/>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rgb="FF00B050"/>
        <bgColor indexed="64"/>
      </patternFill>
    </fill>
    <fill>
      <patternFill patternType="solid">
        <fgColor rgb="FF002060"/>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rgb="FF00B0F0"/>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49998474074526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0070C0"/>
        <bgColor indexed="64"/>
      </patternFill>
    </fill>
    <fill>
      <patternFill patternType="solid">
        <fgColor theme="9" tint="0.39997558519241921"/>
        <bgColor indexed="64"/>
      </patternFill>
    </fill>
    <fill>
      <patternFill patternType="solid">
        <fgColor rgb="FF00FFFF"/>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2" tint="-0.74999237037263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660033"/>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FF0000"/>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thin">
        <color theme="0"/>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style="medium">
        <color theme="1"/>
      </left>
      <right/>
      <top style="thin">
        <color indexed="64"/>
      </top>
      <bottom style="thin">
        <color indexed="64"/>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thin">
        <color indexed="64"/>
      </left>
      <right style="thin">
        <color indexed="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theme="1"/>
      </bottom>
      <diagonal/>
    </border>
    <border>
      <left/>
      <right style="medium">
        <color indexed="64"/>
      </right>
      <top/>
      <bottom style="medium">
        <color theme="1"/>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s>
  <cellStyleXfs count="7">
    <xf numFmtId="0" fontId="0" fillId="0" borderId="0"/>
    <xf numFmtId="0" fontId="27" fillId="0" borderId="0"/>
    <xf numFmtId="0" fontId="28" fillId="0" borderId="0"/>
    <xf numFmtId="0" fontId="58" fillId="0" borderId="0" applyNumberFormat="0" applyFill="0" applyBorder="0" applyAlignment="0" applyProtection="0"/>
    <xf numFmtId="0" fontId="1" fillId="0" borderId="0"/>
    <xf numFmtId="0" fontId="28" fillId="0" borderId="0"/>
    <xf numFmtId="0" fontId="71" fillId="0" borderId="0"/>
  </cellStyleXfs>
  <cellXfs count="636">
    <xf numFmtId="0" fontId="0" fillId="0" borderId="0" xfId="0"/>
    <xf numFmtId="0" fontId="0" fillId="4" borderId="0" xfId="0" applyFill="1"/>
    <xf numFmtId="0" fontId="0" fillId="5" borderId="0" xfId="0" applyFill="1"/>
    <xf numFmtId="0" fontId="3" fillId="15" borderId="1" xfId="0" applyFont="1" applyFill="1" applyBorder="1" applyAlignment="1">
      <alignment horizontal="center" vertical="center"/>
    </xf>
    <xf numFmtId="0" fontId="3" fillId="15" borderId="7" xfId="0" applyFont="1" applyFill="1" applyBorder="1" applyAlignment="1">
      <alignment horizontal="center" vertical="center"/>
    </xf>
    <xf numFmtId="0" fontId="0" fillId="14" borderId="1" xfId="0" applyFill="1" applyBorder="1" applyAlignment="1">
      <alignment horizontal="center" vertical="center"/>
    </xf>
    <xf numFmtId="0" fontId="0" fillId="14" borderId="1" xfId="0" applyFill="1" applyBorder="1"/>
    <xf numFmtId="0" fontId="0" fillId="16" borderId="0" xfId="0" applyFill="1"/>
    <xf numFmtId="0" fontId="0" fillId="22" borderId="1" xfId="0" applyFill="1" applyBorder="1" applyAlignment="1">
      <alignment horizontal="center" vertical="center"/>
    </xf>
    <xf numFmtId="0" fontId="0" fillId="11" borderId="1" xfId="0" applyFill="1" applyBorder="1" applyAlignment="1">
      <alignment horizontal="center" vertical="center"/>
    </xf>
    <xf numFmtId="2" fontId="0" fillId="11" borderId="1" xfId="0" applyNumberFormat="1" applyFill="1" applyBorder="1" applyAlignment="1">
      <alignment horizontal="center" vertical="center"/>
    </xf>
    <xf numFmtId="0" fontId="0" fillId="11" borderId="0" xfId="0" applyFill="1"/>
    <xf numFmtId="0" fontId="0" fillId="14" borderId="0" xfId="0" applyFill="1"/>
    <xf numFmtId="0" fontId="0" fillId="14" borderId="0" xfId="0" applyFill="1" applyAlignment="1">
      <alignment horizontal="right"/>
    </xf>
    <xf numFmtId="0" fontId="3" fillId="14" borderId="0" xfId="0" applyFont="1" applyFill="1"/>
    <xf numFmtId="0" fontId="0" fillId="14" borderId="1" xfId="0" applyFill="1" applyBorder="1" applyAlignment="1">
      <alignment horizontal="center" vertical="center"/>
    </xf>
    <xf numFmtId="16" fontId="0" fillId="14" borderId="1" xfId="0" applyNumberFormat="1" applyFill="1" applyBorder="1" applyAlignment="1">
      <alignment horizontal="center" vertical="center"/>
    </xf>
    <xf numFmtId="1" fontId="0" fillId="14" borderId="1" xfId="0" applyNumberFormat="1" applyFill="1" applyBorder="1" applyAlignment="1">
      <alignment horizontal="center" vertical="center"/>
    </xf>
    <xf numFmtId="0" fontId="0" fillId="14" borderId="1" xfId="0" applyFill="1" applyBorder="1" applyAlignment="1">
      <alignment horizontal="center"/>
    </xf>
    <xf numFmtId="2" fontId="0" fillId="14" borderId="1" xfId="0" applyNumberFormat="1" applyFill="1" applyBorder="1" applyAlignment="1">
      <alignment horizontal="center" vertical="center"/>
    </xf>
    <xf numFmtId="0" fontId="0" fillId="14" borderId="0" xfId="0" applyFill="1" applyAlignment="1">
      <alignment vertical="center"/>
    </xf>
    <xf numFmtId="0" fontId="3" fillId="14" borderId="0" xfId="0" applyFont="1" applyFill="1" applyAlignment="1">
      <alignment horizontal="left" vertical="center"/>
    </xf>
    <xf numFmtId="0" fontId="3" fillId="14" borderId="0" xfId="0" applyFont="1" applyFill="1" applyAlignment="1">
      <alignment vertical="center"/>
    </xf>
    <xf numFmtId="0" fontId="3" fillId="14" borderId="1" xfId="0" applyFont="1" applyFill="1" applyBorder="1" applyAlignment="1">
      <alignment horizontal="center" vertical="center"/>
    </xf>
    <xf numFmtId="0" fontId="0" fillId="14" borderId="1" xfId="0" applyFill="1" applyBorder="1" applyAlignment="1">
      <alignment vertical="center"/>
    </xf>
    <xf numFmtId="0" fontId="30" fillId="14" borderId="15" xfId="1" applyFont="1" applyFill="1" applyBorder="1" applyAlignment="1" applyProtection="1">
      <alignment horizontal="center" vertical="center"/>
    </xf>
    <xf numFmtId="0" fontId="33" fillId="14" borderId="15" xfId="1" quotePrefix="1" applyFont="1" applyFill="1" applyBorder="1" applyAlignment="1" applyProtection="1">
      <alignment horizontal="left" vertical="center"/>
    </xf>
    <xf numFmtId="0" fontId="33" fillId="14" borderId="15" xfId="1" applyFont="1" applyFill="1" applyBorder="1" applyAlignment="1" applyProtection="1">
      <alignment horizontal="center" vertical="center"/>
    </xf>
    <xf numFmtId="0" fontId="33" fillId="14" borderId="15" xfId="1" applyFont="1" applyFill="1" applyBorder="1" applyAlignment="1" applyProtection="1">
      <alignment vertical="center"/>
    </xf>
    <xf numFmtId="1" fontId="0" fillId="28" borderId="1" xfId="0" applyNumberFormat="1" applyFill="1" applyBorder="1" applyAlignment="1">
      <alignment horizontal="center" vertical="center"/>
    </xf>
    <xf numFmtId="0" fontId="0" fillId="20" borderId="1" xfId="0" applyFill="1" applyBorder="1" applyAlignment="1">
      <alignment horizontal="center" vertical="center"/>
    </xf>
    <xf numFmtId="1" fontId="0" fillId="11" borderId="1" xfId="0" applyNumberFormat="1" applyFill="1" applyBorder="1" applyAlignment="1">
      <alignment horizontal="center" vertical="center"/>
    </xf>
    <xf numFmtId="2" fontId="0" fillId="28" borderId="1" xfId="0" applyNumberFormat="1" applyFill="1" applyBorder="1" applyAlignment="1">
      <alignment horizontal="center" vertical="center"/>
    </xf>
    <xf numFmtId="0" fontId="0" fillId="31" borderId="0" xfId="0" applyFill="1"/>
    <xf numFmtId="0" fontId="0" fillId="32" borderId="0" xfId="0" applyFill="1"/>
    <xf numFmtId="1" fontId="0" fillId="20" borderId="1" xfId="0" applyNumberFormat="1" applyFill="1" applyBorder="1" applyAlignment="1">
      <alignment horizontal="center" vertical="center"/>
    </xf>
    <xf numFmtId="0" fontId="3" fillId="14" borderId="0" xfId="0" applyFont="1" applyFill="1" applyAlignment="1">
      <alignment horizontal="left"/>
    </xf>
    <xf numFmtId="0" fontId="0" fillId="22" borderId="0" xfId="0" applyFill="1"/>
    <xf numFmtId="0" fontId="0" fillId="22" borderId="0" xfId="0" applyFill="1" applyAlignment="1">
      <alignment horizontal="right"/>
    </xf>
    <xf numFmtId="0" fontId="3" fillId="20" borderId="1" xfId="0" applyFont="1" applyFill="1" applyBorder="1" applyAlignment="1">
      <alignment horizontal="right" vertical="center"/>
    </xf>
    <xf numFmtId="0" fontId="3" fillId="10" borderId="4" xfId="0" applyFont="1" applyFill="1" applyBorder="1" applyAlignment="1">
      <alignment vertical="center"/>
    </xf>
    <xf numFmtId="0" fontId="3" fillId="10" borderId="15" xfId="0" applyFont="1" applyFill="1" applyBorder="1" applyAlignment="1">
      <alignment vertical="center"/>
    </xf>
    <xf numFmtId="0" fontId="3" fillId="10" borderId="2" xfId="0" applyFont="1" applyFill="1" applyBorder="1" applyAlignment="1">
      <alignment vertical="center"/>
    </xf>
    <xf numFmtId="0" fontId="0" fillId="21" borderId="0" xfId="0" applyFill="1"/>
    <xf numFmtId="0" fontId="0" fillId="33" borderId="0" xfId="0" applyFill="1"/>
    <xf numFmtId="0" fontId="0" fillId="12" borderId="0" xfId="0" applyFill="1" applyAlignment="1">
      <alignment vertical="center"/>
    </xf>
    <xf numFmtId="0" fontId="0" fillId="14" borderId="0" xfId="0" applyFill="1" applyAlignment="1">
      <alignment horizontal="right" vertical="center"/>
    </xf>
    <xf numFmtId="0" fontId="0" fillId="34" borderId="1" xfId="0" applyFill="1" applyBorder="1" applyAlignment="1">
      <alignment horizontal="center" vertical="center"/>
    </xf>
    <xf numFmtId="0" fontId="0" fillId="24" borderId="1" xfId="0" applyFill="1" applyBorder="1" applyAlignment="1">
      <alignment horizontal="center" vertical="center"/>
    </xf>
    <xf numFmtId="1" fontId="0" fillId="24" borderId="1" xfId="0" applyNumberFormat="1" applyFill="1" applyBorder="1" applyAlignment="1">
      <alignment horizontal="center" vertical="center"/>
    </xf>
    <xf numFmtId="1" fontId="0" fillId="34" borderId="1" xfId="0" applyNumberFormat="1" applyFill="1" applyBorder="1" applyAlignment="1">
      <alignment horizontal="center" vertical="center"/>
    </xf>
    <xf numFmtId="0" fontId="0" fillId="4" borderId="4" xfId="0" applyFill="1" applyBorder="1" applyAlignment="1">
      <alignment vertical="center"/>
    </xf>
    <xf numFmtId="0" fontId="0" fillId="4" borderId="15" xfId="0" applyFill="1" applyBorder="1" applyAlignment="1">
      <alignment horizontal="center" vertical="center"/>
    </xf>
    <xf numFmtId="0" fontId="0" fillId="4" borderId="2" xfId="0" applyFill="1" applyBorder="1" applyAlignment="1">
      <alignment horizontal="left" vertical="center"/>
    </xf>
    <xf numFmtId="0" fontId="0" fillId="22" borderId="0" xfId="0" applyFill="1" applyAlignment="1">
      <alignment vertical="center"/>
    </xf>
    <xf numFmtId="0" fontId="0" fillId="14" borderId="30" xfId="0" applyFill="1" applyBorder="1" applyAlignment="1">
      <alignment horizontal="center" vertical="center"/>
    </xf>
    <xf numFmtId="0" fontId="13" fillId="24" borderId="1" xfId="0" applyFont="1" applyFill="1" applyBorder="1" applyAlignment="1" applyProtection="1">
      <alignment horizontal="center" vertical="center"/>
    </xf>
    <xf numFmtId="2" fontId="13" fillId="20" borderId="1" xfId="0" applyNumberFormat="1" applyFont="1" applyFill="1" applyBorder="1" applyAlignment="1" applyProtection="1">
      <alignment horizontal="center" vertical="center"/>
    </xf>
    <xf numFmtId="2" fontId="13" fillId="20" borderId="1" xfId="0" quotePrefix="1" applyNumberFormat="1" applyFont="1" applyFill="1" applyBorder="1" applyAlignment="1" applyProtection="1">
      <alignment horizontal="center" vertical="center"/>
    </xf>
    <xf numFmtId="0" fontId="13" fillId="20" borderId="1" xfId="0" applyFont="1" applyFill="1" applyBorder="1" applyAlignment="1" applyProtection="1">
      <alignment horizontal="center" vertical="center"/>
    </xf>
    <xf numFmtId="0" fontId="0" fillId="17" borderId="0" xfId="0" applyFill="1" applyProtection="1"/>
    <xf numFmtId="0" fontId="19" fillId="9" borderId="1" xfId="0" applyFont="1" applyFill="1" applyBorder="1" applyAlignment="1" applyProtection="1">
      <alignment horizontal="center" vertical="center"/>
    </xf>
    <xf numFmtId="2" fontId="13" fillId="24" borderId="1" xfId="0" applyNumberFormat="1" applyFont="1" applyFill="1" applyBorder="1" applyAlignment="1" applyProtection="1">
      <alignment horizontal="center" vertical="center"/>
    </xf>
    <xf numFmtId="0" fontId="0" fillId="17" borderId="0" xfId="0" applyFill="1" applyBorder="1" applyProtection="1"/>
    <xf numFmtId="0" fontId="0" fillId="17" borderId="27" xfId="0" applyFill="1" applyBorder="1" applyProtection="1"/>
    <xf numFmtId="0" fontId="0" fillId="10" borderId="1" xfId="0" applyFill="1" applyBorder="1" applyProtection="1">
      <protection locked="0"/>
    </xf>
    <xf numFmtId="0" fontId="0" fillId="14" borderId="1" xfId="0" applyFill="1" applyBorder="1" applyAlignment="1">
      <alignment horizontal="center" vertical="center"/>
    </xf>
    <xf numFmtId="0" fontId="31" fillId="14" borderId="40" xfId="1" applyFont="1" applyFill="1" applyBorder="1" applyAlignment="1" applyProtection="1">
      <alignment horizontal="center" vertical="center"/>
    </xf>
    <xf numFmtId="0" fontId="30" fillId="14" borderId="41" xfId="1" applyFont="1" applyFill="1" applyBorder="1" applyAlignment="1" applyProtection="1">
      <alignment horizontal="center" vertical="center"/>
    </xf>
    <xf numFmtId="0" fontId="33" fillId="14" borderId="41" xfId="1" quotePrefix="1" applyFont="1" applyFill="1" applyBorder="1" applyAlignment="1" applyProtection="1">
      <alignment horizontal="left" vertical="center"/>
    </xf>
    <xf numFmtId="0" fontId="33" fillId="14" borderId="41" xfId="1" applyFont="1" applyFill="1" applyBorder="1" applyAlignment="1" applyProtection="1">
      <alignment horizontal="center" vertical="center"/>
    </xf>
    <xf numFmtId="0" fontId="0" fillId="14" borderId="0" xfId="0" applyFill="1" applyProtection="1"/>
    <xf numFmtId="0" fontId="38" fillId="14" borderId="0" xfId="0" applyFont="1" applyFill="1" applyAlignment="1" applyProtection="1">
      <alignment horizontal="left" vertical="center"/>
    </xf>
    <xf numFmtId="0" fontId="29" fillId="14" borderId="0" xfId="0" applyFont="1" applyFill="1" applyProtection="1"/>
    <xf numFmtId="0" fontId="0" fillId="14" borderId="0" xfId="0" applyFill="1" applyBorder="1" applyProtection="1"/>
    <xf numFmtId="0" fontId="33" fillId="14" borderId="41" xfId="1" applyFont="1" applyFill="1" applyBorder="1" applyAlignment="1" applyProtection="1">
      <alignment vertical="center"/>
    </xf>
    <xf numFmtId="0" fontId="35" fillId="15" borderId="1" xfId="0" applyFont="1" applyFill="1" applyBorder="1" applyAlignment="1" applyProtection="1">
      <alignment horizontal="center" vertical="center"/>
    </xf>
    <xf numFmtId="0" fontId="0" fillId="0" borderId="1" xfId="0" applyBorder="1" applyProtection="1"/>
    <xf numFmtId="2" fontId="2" fillId="0" borderId="1" xfId="0" applyNumberFormat="1" applyFont="1" applyBorder="1" applyAlignment="1" applyProtection="1">
      <alignment horizontal="center" vertical="center"/>
    </xf>
    <xf numFmtId="0" fontId="2" fillId="21" borderId="1" xfId="0" applyFont="1" applyFill="1" applyBorder="1" applyAlignment="1" applyProtection="1">
      <alignment horizontal="center"/>
    </xf>
    <xf numFmtId="0" fontId="0" fillId="0" borderId="1" xfId="0" applyBorder="1" applyAlignment="1" applyProtection="1">
      <alignment horizontal="center" vertical="center"/>
      <protection locked="0"/>
    </xf>
    <xf numFmtId="2" fontId="3" fillId="0" borderId="1" xfId="0" applyNumberFormat="1" applyFont="1" applyBorder="1" applyAlignment="1" applyProtection="1">
      <alignment horizontal="center" vertical="center"/>
      <protection locked="0"/>
    </xf>
    <xf numFmtId="2" fontId="40" fillId="21" borderId="1" xfId="0" applyNumberFormat="1" applyFont="1" applyFill="1" applyBorder="1" applyAlignment="1" applyProtection="1">
      <alignment horizontal="center" vertical="center"/>
    </xf>
    <xf numFmtId="0" fontId="33" fillId="14" borderId="43" xfId="1" quotePrefix="1" applyFont="1" applyFill="1" applyBorder="1" applyAlignment="1" applyProtection="1">
      <alignment horizontal="left" vertical="center"/>
    </xf>
    <xf numFmtId="0" fontId="33" fillId="14" borderId="43" xfId="1" applyFont="1" applyFill="1" applyBorder="1" applyAlignment="1" applyProtection="1">
      <alignment horizontal="center" vertical="center"/>
    </xf>
    <xf numFmtId="0" fontId="29" fillId="14" borderId="43" xfId="1" applyFont="1" applyFill="1" applyBorder="1" applyAlignment="1" applyProtection="1">
      <alignment horizontal="center"/>
    </xf>
    <xf numFmtId="0" fontId="30" fillId="14" borderId="43" xfId="1" applyFont="1" applyFill="1" applyBorder="1" applyAlignment="1" applyProtection="1">
      <alignment horizontal="center" vertical="center"/>
    </xf>
    <xf numFmtId="2" fontId="41" fillId="14" borderId="43" xfId="1" applyNumberFormat="1" applyFont="1" applyFill="1" applyBorder="1" applyAlignment="1" applyProtection="1">
      <alignment vertical="center"/>
    </xf>
    <xf numFmtId="2" fontId="41" fillId="14" borderId="3" xfId="1" applyNumberFormat="1" applyFont="1" applyFill="1" applyBorder="1" applyAlignment="1" applyProtection="1">
      <alignment vertical="center"/>
    </xf>
    <xf numFmtId="2" fontId="41" fillId="14" borderId="45" xfId="1" applyNumberFormat="1" applyFont="1" applyFill="1" applyBorder="1" applyAlignment="1" applyProtection="1">
      <alignment vertical="center"/>
    </xf>
    <xf numFmtId="0" fontId="42" fillId="35" borderId="31" xfId="0" applyFont="1" applyFill="1" applyBorder="1" applyAlignment="1" applyProtection="1">
      <alignment horizontal="center" vertical="center"/>
    </xf>
    <xf numFmtId="0" fontId="15" fillId="11" borderId="28" xfId="0" applyFont="1" applyFill="1" applyBorder="1" applyAlignment="1" applyProtection="1">
      <alignment horizontal="center" vertical="center"/>
      <protection locked="0"/>
    </xf>
    <xf numFmtId="0" fontId="43" fillId="24" borderId="1" xfId="1" applyFont="1" applyFill="1" applyBorder="1" applyAlignment="1" applyProtection="1">
      <alignment horizontal="center" vertical="center"/>
    </xf>
    <xf numFmtId="0" fontId="3" fillId="9" borderId="1" xfId="0" applyFont="1" applyFill="1" applyBorder="1" applyAlignment="1" applyProtection="1">
      <alignment horizontal="center" vertical="center"/>
    </xf>
    <xf numFmtId="2" fontId="46" fillId="24" borderId="1" xfId="0" applyNumberFormat="1" applyFont="1" applyFill="1" applyBorder="1" applyAlignment="1" applyProtection="1">
      <alignment horizontal="center" vertical="center"/>
    </xf>
    <xf numFmtId="0" fontId="46" fillId="24" borderId="1" xfId="0" applyFont="1" applyFill="1" applyBorder="1" applyAlignment="1" applyProtection="1">
      <alignment horizontal="center" vertical="center"/>
    </xf>
    <xf numFmtId="2" fontId="46" fillId="30" borderId="1" xfId="0" applyNumberFormat="1" applyFont="1" applyFill="1" applyBorder="1" applyAlignment="1" applyProtection="1">
      <alignment horizontal="center" vertical="center"/>
    </xf>
    <xf numFmtId="0" fontId="46" fillId="30" borderId="1" xfId="0" applyFont="1" applyFill="1" applyBorder="1" applyAlignment="1" applyProtection="1">
      <alignment horizontal="center" vertical="center"/>
    </xf>
    <xf numFmtId="2" fontId="46" fillId="20" borderId="1" xfId="0" applyNumberFormat="1" applyFont="1" applyFill="1" applyBorder="1" applyAlignment="1" applyProtection="1">
      <alignment horizontal="center" vertical="center"/>
    </xf>
    <xf numFmtId="2" fontId="46" fillId="20" borderId="1" xfId="0" quotePrefix="1" applyNumberFormat="1" applyFont="1" applyFill="1" applyBorder="1" applyAlignment="1" applyProtection="1">
      <alignment horizontal="center" vertical="center"/>
    </xf>
    <xf numFmtId="0" fontId="46" fillId="20" borderId="1" xfId="0" applyFont="1" applyFill="1" applyBorder="1" applyAlignment="1" applyProtection="1">
      <alignment horizontal="center" vertical="center"/>
    </xf>
    <xf numFmtId="1" fontId="2" fillId="0" borderId="10" xfId="0" applyNumberFormat="1" applyFont="1" applyBorder="1" applyAlignment="1" applyProtection="1">
      <alignment horizontal="center" vertical="center"/>
    </xf>
    <xf numFmtId="0" fontId="9"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1" fillId="14" borderId="0" xfId="1" applyFont="1" applyFill="1" applyBorder="1" applyAlignment="1" applyProtection="1">
      <alignment horizontal="center" vertical="center"/>
    </xf>
    <xf numFmtId="0" fontId="33" fillId="14" borderId="0" xfId="1" quotePrefix="1" applyFont="1" applyFill="1" applyBorder="1" applyAlignment="1" applyProtection="1">
      <alignment horizontal="left" vertical="center"/>
    </xf>
    <xf numFmtId="0" fontId="33" fillId="14" borderId="0" xfId="1" applyFont="1" applyFill="1" applyBorder="1" applyAlignment="1" applyProtection="1">
      <alignment horizontal="center" vertical="center"/>
    </xf>
    <xf numFmtId="0" fontId="30" fillId="14" borderId="0" xfId="1" applyFont="1" applyFill="1" applyBorder="1" applyAlignment="1" applyProtection="1">
      <alignment horizontal="center" vertical="center"/>
    </xf>
    <xf numFmtId="0" fontId="33" fillId="14" borderId="0" xfId="1" applyFont="1" applyFill="1" applyBorder="1" applyAlignment="1" applyProtection="1">
      <alignment vertical="center"/>
    </xf>
    <xf numFmtId="0" fontId="34" fillId="14" borderId="0" xfId="1" applyFont="1" applyFill="1" applyBorder="1" applyAlignment="1" applyProtection="1">
      <alignment horizontal="center" vertical="center"/>
    </xf>
    <xf numFmtId="0" fontId="2" fillId="16" borderId="1" xfId="0" applyFont="1" applyFill="1" applyBorder="1" applyAlignment="1" applyProtection="1">
      <alignment horizontal="center" vertical="center"/>
    </xf>
    <xf numFmtId="0" fontId="0" fillId="14" borderId="1" xfId="0" applyFill="1" applyBorder="1" applyAlignment="1" applyProtection="1">
      <alignment horizontal="center" vertical="center"/>
      <protection locked="0"/>
    </xf>
    <xf numFmtId="0" fontId="3" fillId="34" borderId="0" xfId="0" applyFont="1" applyFill="1" applyAlignment="1">
      <alignment horizontal="center"/>
    </xf>
    <xf numFmtId="0" fontId="3" fillId="10" borderId="1" xfId="0" applyFont="1" applyFill="1" applyBorder="1"/>
    <xf numFmtId="0" fontId="0" fillId="14" borderId="1" xfId="0" applyFill="1" applyBorder="1" applyAlignment="1" applyProtection="1">
      <alignment horizontal="left" vertical="center"/>
      <protection locked="0"/>
    </xf>
    <xf numFmtId="1" fontId="46" fillId="20" borderId="1" xfId="0" applyNumberFormat="1" applyFont="1" applyFill="1" applyBorder="1" applyAlignment="1" applyProtection="1">
      <alignment horizontal="center" vertical="center"/>
    </xf>
    <xf numFmtId="0" fontId="0" fillId="27" borderId="0" xfId="0" applyFill="1" applyProtection="1"/>
    <xf numFmtId="0" fontId="0" fillId="14" borderId="0" xfId="0" applyFill="1" applyAlignment="1" applyProtection="1">
      <alignment vertical="center"/>
    </xf>
    <xf numFmtId="0" fontId="3" fillId="14" borderId="0" xfId="1" applyFont="1" applyFill="1" applyAlignment="1" applyProtection="1">
      <alignment horizontal="right" vertical="center"/>
    </xf>
    <xf numFmtId="0" fontId="3" fillId="14" borderId="0" xfId="0" applyFont="1" applyFill="1" applyAlignment="1" applyProtection="1">
      <alignment horizontal="left" vertical="center"/>
    </xf>
    <xf numFmtId="0" fontId="3" fillId="14" borderId="0" xfId="0" applyFont="1" applyFill="1" applyAlignment="1" applyProtection="1">
      <alignment vertical="center"/>
    </xf>
    <xf numFmtId="2" fontId="3" fillId="14" borderId="0" xfId="1" applyNumberFormat="1" applyFont="1" applyFill="1" applyBorder="1" applyAlignment="1" applyProtection="1">
      <alignment horizontal="right" vertical="center"/>
    </xf>
    <xf numFmtId="2" fontId="3" fillId="14" borderId="0" xfId="1" applyNumberFormat="1" applyFont="1" applyFill="1" applyAlignment="1" applyProtection="1">
      <alignment horizontal="right" vertical="center"/>
    </xf>
    <xf numFmtId="0" fontId="3" fillId="28" borderId="1" xfId="0" applyFont="1" applyFill="1" applyBorder="1" applyAlignment="1" applyProtection="1">
      <alignment horizontal="center" vertical="center"/>
    </xf>
    <xf numFmtId="16" fontId="3" fillId="28" borderId="1" xfId="0" applyNumberFormat="1" applyFont="1" applyFill="1" applyBorder="1" applyAlignment="1" applyProtection="1">
      <alignment horizontal="center" vertical="center"/>
    </xf>
    <xf numFmtId="0" fontId="0" fillId="14" borderId="1" xfId="0" applyFill="1" applyBorder="1" applyAlignment="1" applyProtection="1">
      <alignment horizontal="center" vertical="center"/>
    </xf>
    <xf numFmtId="0" fontId="0" fillId="14" borderId="1" xfId="0" applyFill="1" applyBorder="1" applyAlignment="1" applyProtection="1">
      <alignment horizontal="left" vertical="center"/>
    </xf>
    <xf numFmtId="1" fontId="50" fillId="28" borderId="1" xfId="0" applyNumberFormat="1" applyFont="1" applyFill="1" applyBorder="1" applyAlignment="1" applyProtection="1">
      <alignment horizontal="center" vertical="center"/>
    </xf>
    <xf numFmtId="0" fontId="50" fillId="28" borderId="1" xfId="0" applyFont="1" applyFill="1" applyBorder="1" applyAlignment="1" applyProtection="1">
      <alignment horizontal="center" vertical="center"/>
    </xf>
    <xf numFmtId="0" fontId="0" fillId="14" borderId="1" xfId="0" applyFill="1" applyBorder="1" applyProtection="1"/>
    <xf numFmtId="1" fontId="0" fillId="28" borderId="1" xfId="0" applyNumberFormat="1" applyFill="1" applyBorder="1" applyAlignment="1" applyProtection="1">
      <alignment horizontal="center" vertical="center"/>
    </xf>
    <xf numFmtId="1" fontId="0" fillId="14" borderId="1" xfId="0" applyNumberFormat="1" applyFill="1" applyBorder="1" applyAlignment="1" applyProtection="1">
      <alignment vertical="center"/>
    </xf>
    <xf numFmtId="0" fontId="0" fillId="14" borderId="1" xfId="0" applyFill="1" applyBorder="1" applyAlignment="1" applyProtection="1">
      <alignment vertical="center"/>
    </xf>
    <xf numFmtId="0" fontId="3" fillId="14" borderId="0" xfId="0" applyFont="1" applyFill="1" applyProtection="1"/>
    <xf numFmtId="0" fontId="0" fillId="14" borderId="0" xfId="0" applyFont="1" applyFill="1" applyProtection="1"/>
    <xf numFmtId="0" fontId="0" fillId="14" borderId="1" xfId="0" applyFill="1" applyBorder="1" applyAlignment="1">
      <alignment horizontal="center" vertical="center"/>
    </xf>
    <xf numFmtId="0" fontId="0" fillId="30" borderId="0" xfId="0" applyFill="1" applyAlignment="1">
      <alignment horizontal="center" vertical="center"/>
    </xf>
    <xf numFmtId="0" fontId="3" fillId="11" borderId="4" xfId="0" applyFont="1" applyFill="1" applyBorder="1" applyAlignment="1" applyProtection="1">
      <alignment vertical="center"/>
    </xf>
    <xf numFmtId="2" fontId="52" fillId="0" borderId="1" xfId="0" applyNumberFormat="1" applyFont="1" applyBorder="1" applyAlignment="1" applyProtection="1">
      <alignment horizontal="center" vertical="center"/>
    </xf>
    <xf numFmtId="1" fontId="3" fillId="11" borderId="4" xfId="0" applyNumberFormat="1" applyFont="1" applyFill="1" applyBorder="1" applyAlignment="1" applyProtection="1">
      <alignment horizontal="center"/>
    </xf>
    <xf numFmtId="0" fontId="0" fillId="26" borderId="0" xfId="0" applyFill="1"/>
    <xf numFmtId="0" fontId="3" fillId="26" borderId="4" xfId="0" applyFont="1" applyFill="1" applyBorder="1" applyAlignment="1" applyProtection="1">
      <alignment vertical="center"/>
    </xf>
    <xf numFmtId="1" fontId="0" fillId="0" borderId="0" xfId="0" applyNumberFormat="1" applyAlignment="1">
      <alignment horizontal="center" vertical="center"/>
    </xf>
    <xf numFmtId="0" fontId="56" fillId="30" borderId="10" xfId="0" applyFont="1" applyFill="1" applyBorder="1" applyAlignment="1" applyProtection="1">
      <alignment horizontal="center"/>
      <protection locked="0"/>
    </xf>
    <xf numFmtId="0" fontId="57" fillId="0" borderId="10" xfId="0" applyFont="1" applyBorder="1" applyAlignment="1" applyProtection="1">
      <alignment horizontal="center" vertical="center"/>
    </xf>
    <xf numFmtId="49" fontId="53" fillId="0" borderId="1" xfId="1" quotePrefix="1" applyNumberFormat="1" applyFont="1" applyFill="1" applyBorder="1" applyAlignment="1" applyProtection="1">
      <alignment horizontal="center" vertical="center"/>
      <protection locked="0"/>
    </xf>
    <xf numFmtId="0" fontId="53" fillId="0" borderId="1" xfId="0" quotePrefix="1" applyFont="1" applyFill="1" applyBorder="1" applyAlignment="1" applyProtection="1">
      <alignment vertical="center"/>
      <protection locked="0"/>
    </xf>
    <xf numFmtId="0" fontId="0" fillId="0" borderId="1" xfId="0" applyFont="1" applyFill="1" applyBorder="1" applyAlignment="1" applyProtection="1">
      <alignment horizontal="center" vertical="center"/>
      <protection locked="0"/>
    </xf>
    <xf numFmtId="49" fontId="53" fillId="0" borderId="1" xfId="1" applyNumberFormat="1" applyFont="1" applyFill="1" applyBorder="1" applyAlignment="1" applyProtection="1">
      <alignment horizontal="center" vertical="center"/>
      <protection locked="0"/>
    </xf>
    <xf numFmtId="49" fontId="54" fillId="0" borderId="1" xfId="1" quotePrefix="1" applyNumberFormat="1" applyFont="1" applyFill="1" applyBorder="1" applyAlignment="1" applyProtection="1">
      <alignment horizontal="center" vertical="center"/>
      <protection locked="0"/>
    </xf>
    <xf numFmtId="49" fontId="53" fillId="0" borderId="0" xfId="1" quotePrefix="1" applyNumberFormat="1" applyFont="1" applyFill="1" applyBorder="1" applyAlignment="1" applyProtection="1">
      <alignment horizontal="center" vertical="center"/>
      <protection locked="0"/>
    </xf>
    <xf numFmtId="0" fontId="0" fillId="0" borderId="1" xfId="0" quotePrefix="1" applyFont="1" applyFill="1" applyBorder="1" applyAlignment="1" applyProtection="1">
      <alignment vertical="center"/>
      <protection locked="0"/>
    </xf>
    <xf numFmtId="49" fontId="53" fillId="0" borderId="53" xfId="1" quotePrefix="1"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1" xfId="0" quotePrefix="1" applyFont="1" applyFill="1" applyBorder="1" applyAlignment="1" applyProtection="1">
      <alignment horizontal="left" vertical="center"/>
      <protection locked="0"/>
    </xf>
    <xf numFmtId="0" fontId="0" fillId="4" borderId="0" xfId="0" applyFill="1" applyProtection="1"/>
    <xf numFmtId="0" fontId="0" fillId="14" borderId="0" xfId="0" applyFill="1" applyAlignment="1" applyProtection="1">
      <alignment horizontal="right"/>
    </xf>
    <xf numFmtId="0" fontId="3" fillId="14" borderId="0" xfId="0" applyFont="1" applyFill="1" applyAlignment="1" applyProtection="1">
      <alignment horizontal="left"/>
    </xf>
    <xf numFmtId="0" fontId="0" fillId="31" borderId="0" xfId="0" applyFill="1" applyProtection="1"/>
    <xf numFmtId="0" fontId="0" fillId="22" borderId="0" xfId="0" applyFill="1" applyAlignment="1" applyProtection="1">
      <alignment horizontal="right"/>
    </xf>
    <xf numFmtId="0" fontId="0" fillId="22" borderId="0" xfId="0" applyFill="1" applyProtection="1"/>
    <xf numFmtId="0" fontId="0" fillId="32" borderId="0" xfId="0" applyFill="1" applyProtection="1"/>
    <xf numFmtId="0" fontId="3" fillId="20" borderId="1" xfId="0" applyFont="1" applyFill="1" applyBorder="1" applyAlignment="1" applyProtection="1">
      <alignment horizontal="right" vertical="center"/>
    </xf>
    <xf numFmtId="0" fontId="0" fillId="20" borderId="1" xfId="0" applyFill="1" applyBorder="1" applyAlignment="1" applyProtection="1">
      <alignment horizontal="center" vertical="center"/>
    </xf>
    <xf numFmtId="1" fontId="0" fillId="20" borderId="1" xfId="0" applyNumberFormat="1" applyFill="1" applyBorder="1" applyAlignment="1" applyProtection="1">
      <alignment horizontal="center" vertical="center"/>
    </xf>
    <xf numFmtId="0" fontId="3" fillId="15" borderId="1" xfId="0" applyFont="1" applyFill="1" applyBorder="1" applyAlignment="1" applyProtection="1">
      <alignment horizontal="center" vertical="center"/>
    </xf>
    <xf numFmtId="0" fontId="3" fillId="10" borderId="4" xfId="0" applyFont="1" applyFill="1" applyBorder="1" applyAlignment="1" applyProtection="1">
      <alignment vertical="center"/>
    </xf>
    <xf numFmtId="0" fontId="3" fillId="10" borderId="15" xfId="0" applyFont="1" applyFill="1" applyBorder="1" applyAlignment="1" applyProtection="1">
      <alignment vertical="center"/>
    </xf>
    <xf numFmtId="0" fontId="3" fillId="10" borderId="2" xfId="0" applyFont="1" applyFill="1" applyBorder="1" applyAlignment="1" applyProtection="1">
      <alignment vertical="center"/>
    </xf>
    <xf numFmtId="0" fontId="0" fillId="11" borderId="1" xfId="0" applyFill="1" applyBorder="1" applyAlignment="1" applyProtection="1">
      <alignment horizontal="center" vertical="center"/>
    </xf>
    <xf numFmtId="2" fontId="0" fillId="11" borderId="1" xfId="0" applyNumberFormat="1" applyFill="1" applyBorder="1" applyAlignment="1" applyProtection="1">
      <alignment horizontal="center" vertical="center"/>
    </xf>
    <xf numFmtId="2" fontId="0" fillId="28" borderId="1" xfId="0" applyNumberFormat="1" applyFill="1" applyBorder="1" applyAlignment="1" applyProtection="1">
      <alignment horizontal="center" vertical="center"/>
    </xf>
    <xf numFmtId="0" fontId="0" fillId="31" borderId="0" xfId="0" applyFill="1" applyProtection="1">
      <protection locked="0"/>
    </xf>
    <xf numFmtId="0" fontId="0" fillId="32" borderId="0" xfId="0" applyFill="1" applyProtection="1">
      <protection locked="0"/>
    </xf>
    <xf numFmtId="0" fontId="0" fillId="22" borderId="0" xfId="0" applyFill="1" applyProtection="1">
      <protection locked="0"/>
    </xf>
    <xf numFmtId="0" fontId="3" fillId="20" borderId="1" xfId="0" applyFont="1" applyFill="1" applyBorder="1" applyAlignment="1" applyProtection="1">
      <alignment horizontal="center" vertical="center"/>
      <protection locked="0"/>
    </xf>
    <xf numFmtId="0" fontId="0" fillId="20" borderId="1" xfId="0" applyFill="1" applyBorder="1" applyAlignment="1" applyProtection="1">
      <alignment horizontal="center" vertical="center"/>
      <protection locked="0"/>
    </xf>
    <xf numFmtId="1" fontId="0" fillId="14" borderId="1" xfId="0" applyNumberFormat="1" applyFill="1" applyBorder="1" applyAlignment="1" applyProtection="1">
      <alignment horizontal="center" vertical="center"/>
      <protection locked="0"/>
    </xf>
    <xf numFmtId="2" fontId="0" fillId="14" borderId="0" xfId="0" applyNumberForma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0" borderId="1" xfId="0" applyBorder="1" applyAlignment="1" applyProtection="1">
      <alignment vertical="center"/>
      <protection locked="0"/>
    </xf>
    <xf numFmtId="0" fontId="0" fillId="0" borderId="0" xfId="0" applyAlignment="1" applyProtection="1">
      <alignment vertical="center"/>
      <protection locked="0"/>
    </xf>
    <xf numFmtId="0" fontId="0" fillId="0" borderId="10" xfId="0" applyBorder="1" applyAlignment="1" applyProtection="1">
      <alignment vertical="center"/>
      <protection locked="0"/>
    </xf>
    <xf numFmtId="0" fontId="0" fillId="0" borderId="0" xfId="0" applyProtection="1">
      <protection locked="0"/>
    </xf>
    <xf numFmtId="14" fontId="0" fillId="0" borderId="1" xfId="0" applyNumberFormat="1" applyBorder="1" applyAlignment="1" applyProtection="1">
      <alignment horizontal="center" vertical="center"/>
      <protection locked="0"/>
    </xf>
    <xf numFmtId="0" fontId="29" fillId="14" borderId="0" xfId="1" applyFont="1" applyFill="1" applyAlignment="1" applyProtection="1">
      <alignment horizontal="right" vertical="center"/>
    </xf>
    <xf numFmtId="0" fontId="3" fillId="26" borderId="10" xfId="0" applyFont="1" applyFill="1" applyBorder="1" applyAlignment="1" applyProtection="1">
      <alignment horizontal="center" vertical="center"/>
    </xf>
    <xf numFmtId="2" fontId="41" fillId="14" borderId="0" xfId="1" applyNumberFormat="1" applyFont="1" applyFill="1" applyBorder="1" applyAlignment="1" applyProtection="1">
      <alignment vertical="center"/>
    </xf>
    <xf numFmtId="2" fontId="0" fillId="14" borderId="1" xfId="0" applyNumberFormat="1" applyFill="1" applyBorder="1" applyAlignment="1" applyProtection="1">
      <alignment horizontal="center" vertical="center"/>
    </xf>
    <xf numFmtId="0" fontId="3" fillId="26" borderId="1" xfId="0" applyFont="1" applyFill="1" applyBorder="1" applyAlignment="1" applyProtection="1">
      <alignment horizontal="center" vertical="center"/>
    </xf>
    <xf numFmtId="0" fontId="3" fillId="26" borderId="4" xfId="0" applyFont="1" applyFill="1" applyBorder="1" applyAlignment="1" applyProtection="1">
      <alignment horizontal="center" vertical="center"/>
    </xf>
    <xf numFmtId="0" fontId="0" fillId="14" borderId="0" xfId="0" applyFill="1" applyAlignment="1" applyProtection="1">
      <alignment horizontal="left"/>
    </xf>
    <xf numFmtId="0" fontId="0" fillId="14" borderId="0" xfId="0" applyFill="1" applyAlignment="1" applyProtection="1">
      <alignment horizontal="center" vertical="center"/>
    </xf>
    <xf numFmtId="0" fontId="35" fillId="2" borderId="1" xfId="0" applyFont="1" applyFill="1" applyBorder="1" applyAlignment="1" applyProtection="1">
      <alignment horizontal="center" vertical="center"/>
    </xf>
    <xf numFmtId="0" fontId="2" fillId="16" borderId="1" xfId="0" applyFont="1" applyFill="1" applyBorder="1" applyProtection="1"/>
    <xf numFmtId="0" fontId="31" fillId="14" borderId="42" xfId="1" applyFont="1" applyFill="1" applyBorder="1" applyAlignment="1" applyProtection="1">
      <alignment horizontal="left" vertical="center"/>
    </xf>
    <xf numFmtId="0" fontId="31" fillId="14" borderId="44" xfId="1" applyFont="1" applyFill="1" applyBorder="1" applyAlignment="1" applyProtection="1">
      <alignment horizontal="left" vertical="center"/>
    </xf>
    <xf numFmtId="0" fontId="36" fillId="14" borderId="43" xfId="1" applyFont="1" applyFill="1" applyBorder="1" applyAlignment="1" applyProtection="1">
      <alignment vertical="center"/>
    </xf>
    <xf numFmtId="0" fontId="31" fillId="14" borderId="15" xfId="1" applyFont="1" applyFill="1" applyBorder="1" applyAlignment="1" applyProtection="1">
      <alignment horizontal="center" vertical="center"/>
    </xf>
    <xf numFmtId="0" fontId="34" fillId="14" borderId="41" xfId="1" applyFont="1" applyFill="1" applyBorder="1" applyAlignment="1" applyProtection="1">
      <alignment horizontal="center" vertical="center"/>
    </xf>
    <xf numFmtId="0" fontId="15" fillId="11" borderId="54" xfId="0" applyFont="1" applyFill="1" applyBorder="1" applyAlignment="1" applyProtection="1">
      <alignment horizontal="center" vertical="center"/>
      <protection locked="0"/>
    </xf>
    <xf numFmtId="0" fontId="3" fillId="19" borderId="56" xfId="0" applyFont="1" applyFill="1" applyBorder="1" applyAlignment="1" applyProtection="1">
      <alignment horizontal="center" vertical="center"/>
    </xf>
    <xf numFmtId="0" fontId="3" fillId="19" borderId="10" xfId="0" applyFont="1" applyFill="1" applyBorder="1" applyAlignment="1" applyProtection="1">
      <alignment horizontal="center" vertical="center"/>
    </xf>
    <xf numFmtId="0" fontId="3" fillId="19" borderId="57" xfId="0" applyFont="1" applyFill="1" applyBorder="1" applyAlignment="1" applyProtection="1">
      <alignment horizontal="center" vertical="center"/>
    </xf>
    <xf numFmtId="1" fontId="0" fillId="0" borderId="0" xfId="0" applyNumberFormat="1"/>
    <xf numFmtId="0" fontId="46" fillId="15" borderId="0" xfId="0" applyFont="1" applyFill="1" applyAlignment="1">
      <alignment horizontal="center"/>
    </xf>
    <xf numFmtId="0" fontId="46" fillId="15" borderId="0" xfId="0" applyFont="1" applyFill="1" applyAlignment="1">
      <alignment horizontal="center" vertical="center"/>
    </xf>
    <xf numFmtId="0" fontId="68" fillId="37" borderId="1" xfId="0" applyFont="1" applyFill="1" applyBorder="1" applyAlignment="1" applyProtection="1">
      <alignment horizontal="left" vertical="center" wrapText="1"/>
    </xf>
    <xf numFmtId="2" fontId="68" fillId="37" borderId="1" xfId="0" applyNumberFormat="1" applyFont="1" applyFill="1" applyBorder="1" applyAlignment="1" applyProtection="1">
      <alignment horizontal="left" vertical="center" wrapText="1"/>
    </xf>
    <xf numFmtId="1" fontId="69" fillId="37" borderId="1" xfId="0" applyNumberFormat="1" applyFont="1" applyFill="1" applyBorder="1" applyAlignment="1" applyProtection="1">
      <alignment horizontal="center" vertical="center"/>
    </xf>
    <xf numFmtId="0" fontId="69" fillId="37" borderId="1" xfId="0" applyFont="1" applyFill="1" applyBorder="1" applyAlignment="1" applyProtection="1">
      <alignment horizontal="center" vertical="center"/>
    </xf>
    <xf numFmtId="2" fontId="69" fillId="37" borderId="1" xfId="0" applyNumberFormat="1" applyFont="1" applyFill="1" applyBorder="1" applyAlignment="1" applyProtection="1">
      <alignment horizontal="center" vertical="center"/>
    </xf>
    <xf numFmtId="0" fontId="3" fillId="15" borderId="8" xfId="0" applyFont="1" applyFill="1" applyBorder="1" applyAlignment="1">
      <alignment horizontal="center" vertical="center"/>
    </xf>
    <xf numFmtId="0" fontId="0" fillId="14" borderId="0" xfId="0" applyFill="1" applyAlignment="1" applyProtection="1">
      <alignment horizontal="left" vertical="center"/>
    </xf>
    <xf numFmtId="0" fontId="3" fillId="14" borderId="3" xfId="0" applyFont="1" applyFill="1" applyBorder="1" applyAlignment="1">
      <alignment horizontal="center" vertical="center"/>
    </xf>
    <xf numFmtId="0" fontId="3" fillId="14" borderId="11" xfId="0" applyFont="1" applyFill="1" applyBorder="1" applyAlignment="1">
      <alignment horizontal="center" vertical="center"/>
    </xf>
    <xf numFmtId="0" fontId="0" fillId="38" borderId="0" xfId="0" applyFill="1"/>
    <xf numFmtId="0" fontId="0" fillId="38" borderId="0" xfId="0" applyFill="1" applyAlignment="1">
      <alignment horizontal="center" vertical="center"/>
    </xf>
    <xf numFmtId="0" fontId="0" fillId="38" borderId="0" xfId="0" applyFill="1" applyAlignment="1">
      <alignment vertical="center"/>
    </xf>
    <xf numFmtId="0" fontId="0" fillId="38" borderId="0" xfId="0" applyFill="1" applyAlignment="1">
      <alignment vertical="center" wrapText="1"/>
    </xf>
    <xf numFmtId="0" fontId="3" fillId="31" borderId="7" xfId="0" applyFont="1" applyFill="1" applyBorder="1" applyAlignment="1" applyProtection="1">
      <alignment horizontal="center" vertical="center"/>
      <protection locked="0"/>
    </xf>
    <xf numFmtId="0" fontId="3" fillId="20" borderId="11" xfId="0" applyFont="1" applyFill="1" applyBorder="1" applyAlignment="1">
      <alignment vertical="center"/>
    </xf>
    <xf numFmtId="0" fontId="3" fillId="20" borderId="10" xfId="0" applyFont="1" applyFill="1" applyBorder="1" applyAlignment="1">
      <alignment horizontal="center" vertical="center"/>
    </xf>
    <xf numFmtId="0" fontId="3" fillId="20" borderId="2" xfId="0" applyFont="1" applyFill="1" applyBorder="1" applyAlignment="1">
      <alignment vertical="center"/>
    </xf>
    <xf numFmtId="0" fontId="3" fillId="20" borderId="1" xfId="0" applyFont="1" applyFill="1" applyBorder="1" applyAlignment="1">
      <alignment horizontal="center" vertical="center"/>
    </xf>
    <xf numFmtId="2" fontId="0" fillId="14" borderId="1" xfId="0" applyNumberFormat="1" applyFill="1" applyBorder="1" applyProtection="1"/>
    <xf numFmtId="0" fontId="3" fillId="14" borderId="0" xfId="0" applyFont="1" applyFill="1" applyBorder="1" applyAlignment="1">
      <alignment horizontal="center" vertical="center"/>
    </xf>
    <xf numFmtId="0" fontId="3" fillId="14" borderId="30" xfId="0" applyFont="1" applyFill="1" applyBorder="1" applyAlignment="1">
      <alignment horizontal="center" vertical="center"/>
    </xf>
    <xf numFmtId="0" fontId="0" fillId="14" borderId="0" xfId="0" applyFill="1" applyBorder="1" applyAlignment="1">
      <alignment horizontal="right" vertical="center"/>
    </xf>
    <xf numFmtId="0" fontId="0" fillId="14" borderId="0" xfId="0" applyFill="1" applyBorder="1" applyAlignment="1">
      <alignment horizontal="center" vertical="center"/>
    </xf>
    <xf numFmtId="0" fontId="3" fillId="14" borderId="60" xfId="0" applyFont="1" applyFill="1" applyBorder="1" applyAlignment="1">
      <alignment horizontal="center" vertical="center"/>
    </xf>
    <xf numFmtId="0" fontId="0" fillId="39" borderId="0" xfId="0" applyFill="1"/>
    <xf numFmtId="0" fontId="0" fillId="39" borderId="0" xfId="0" applyFill="1" applyAlignment="1">
      <alignment vertical="center"/>
    </xf>
    <xf numFmtId="0" fontId="76" fillId="39" borderId="0" xfId="0" applyFont="1" applyFill="1" applyAlignment="1">
      <alignment vertical="center"/>
    </xf>
    <xf numFmtId="0" fontId="76" fillId="39" borderId="0" xfId="0" applyFont="1" applyFill="1"/>
    <xf numFmtId="0" fontId="0" fillId="38" borderId="0" xfId="0" applyFill="1" applyAlignment="1">
      <alignment horizontal="center" vertical="top"/>
    </xf>
    <xf numFmtId="0" fontId="3" fillId="14" borderId="0" xfId="0" applyFont="1" applyFill="1" applyProtection="1">
      <protection locked="0"/>
    </xf>
    <xf numFmtId="0" fontId="80" fillId="39" borderId="0" xfId="0" applyFont="1" applyFill="1" applyAlignment="1">
      <alignment vertical="center"/>
    </xf>
    <xf numFmtId="2" fontId="67" fillId="37" borderId="1" xfId="0" applyNumberFormat="1" applyFont="1" applyFill="1" applyBorder="1" applyAlignment="1" applyProtection="1">
      <alignment horizontal="left" vertical="center" wrapText="1"/>
    </xf>
    <xf numFmtId="0" fontId="14" fillId="24" borderId="1" xfId="0" applyFont="1" applyFill="1" applyBorder="1" applyAlignment="1" applyProtection="1">
      <alignment horizontal="center" vertical="center"/>
    </xf>
    <xf numFmtId="2" fontId="0" fillId="14" borderId="0" xfId="0" applyNumberFormat="1" applyFont="1" applyFill="1" applyBorder="1" applyAlignment="1">
      <alignment horizontal="center" vertical="center"/>
    </xf>
    <xf numFmtId="0" fontId="74" fillId="14" borderId="0" xfId="0" applyFont="1" applyFill="1"/>
    <xf numFmtId="0" fontId="0" fillId="14" borderId="9" xfId="0" applyFill="1" applyBorder="1"/>
    <xf numFmtId="0" fontId="3" fillId="14" borderId="4" xfId="0" applyFont="1" applyFill="1" applyBorder="1" applyAlignment="1" applyProtection="1">
      <alignment vertical="center"/>
      <protection locked="0"/>
    </xf>
    <xf numFmtId="0" fontId="3" fillId="14" borderId="2" xfId="0" quotePrefix="1" applyFont="1" applyFill="1" applyBorder="1" applyAlignment="1" applyProtection="1">
      <alignment vertical="center"/>
    </xf>
    <xf numFmtId="0" fontId="3" fillId="14" borderId="0" xfId="0" applyFont="1" applyFill="1" applyAlignment="1" applyProtection="1">
      <alignment horizontal="right"/>
    </xf>
    <xf numFmtId="0" fontId="79" fillId="36" borderId="0" xfId="0" applyFont="1" applyFill="1" applyAlignment="1">
      <alignment horizontal="center" vertical="center"/>
    </xf>
    <xf numFmtId="0" fontId="0" fillId="11" borderId="3" xfId="0" applyFill="1" applyBorder="1" applyAlignment="1">
      <alignment horizontal="center" vertical="center"/>
    </xf>
    <xf numFmtId="0" fontId="60" fillId="13" borderId="10" xfId="3" applyFont="1" applyFill="1" applyBorder="1" applyAlignment="1">
      <alignment horizontal="center" vertical="center"/>
    </xf>
    <xf numFmtId="0" fontId="60" fillId="13" borderId="12" xfId="3" applyFont="1" applyFill="1" applyBorder="1" applyAlignment="1">
      <alignment horizontal="center" vertical="center"/>
    </xf>
    <xf numFmtId="0" fontId="8" fillId="13" borderId="10" xfId="0" applyFont="1" applyFill="1" applyBorder="1" applyAlignment="1">
      <alignment horizontal="center" vertical="center" textRotation="90"/>
    </xf>
    <xf numFmtId="0" fontId="8" fillId="13" borderId="1" xfId="0" applyFont="1" applyFill="1" applyBorder="1" applyAlignment="1">
      <alignment horizontal="center" vertical="center" textRotation="90"/>
    </xf>
    <xf numFmtId="0" fontId="8" fillId="13" borderId="7" xfId="0" applyFont="1" applyFill="1" applyBorder="1" applyAlignment="1">
      <alignment horizontal="center" vertical="center" textRotation="90"/>
    </xf>
    <xf numFmtId="0" fontId="3" fillId="14" borderId="10" xfId="0" applyFont="1" applyFill="1" applyBorder="1" applyAlignment="1" applyProtection="1">
      <alignment horizontal="left" vertical="center"/>
      <protection locked="0"/>
    </xf>
    <xf numFmtId="0" fontId="3" fillId="14" borderId="1" xfId="0" applyFont="1" applyFill="1" applyBorder="1" applyAlignment="1" applyProtection="1">
      <alignment horizontal="left" vertical="center"/>
      <protection locked="0"/>
    </xf>
    <xf numFmtId="0" fontId="10" fillId="16" borderId="1" xfId="0" applyFont="1" applyFill="1" applyBorder="1" applyAlignment="1">
      <alignment horizontal="center" vertical="center"/>
    </xf>
    <xf numFmtId="0" fontId="4" fillId="6" borderId="1" xfId="0" applyFont="1" applyFill="1" applyBorder="1" applyAlignment="1">
      <alignment horizontal="center" vertical="center"/>
    </xf>
    <xf numFmtId="0" fontId="77" fillId="6" borderId="4" xfId="3" applyFont="1" applyFill="1" applyBorder="1" applyAlignment="1">
      <alignment horizontal="center" vertical="center"/>
    </xf>
    <xf numFmtId="0" fontId="77" fillId="6" borderId="15" xfId="3" applyFont="1" applyFill="1" applyBorder="1" applyAlignment="1">
      <alignment horizontal="center" vertical="center"/>
    </xf>
    <xf numFmtId="0" fontId="77" fillId="6" borderId="2" xfId="3" applyFont="1" applyFill="1" applyBorder="1" applyAlignment="1">
      <alignment horizontal="center" vertical="center"/>
    </xf>
    <xf numFmtId="0" fontId="70" fillId="18" borderId="5" xfId="3" applyFont="1" applyFill="1" applyBorder="1" applyAlignment="1">
      <alignment horizontal="center" vertical="center"/>
    </xf>
    <xf numFmtId="0" fontId="70" fillId="18" borderId="0" xfId="3" applyFont="1" applyFill="1" applyBorder="1" applyAlignment="1">
      <alignment horizontal="center" vertical="center"/>
    </xf>
    <xf numFmtId="0" fontId="70" fillId="18" borderId="3" xfId="3" applyFont="1" applyFill="1" applyBorder="1" applyAlignment="1">
      <alignment horizontal="center" vertical="center"/>
    </xf>
    <xf numFmtId="0" fontId="78" fillId="6" borderId="6" xfId="3" applyFont="1" applyFill="1" applyBorder="1" applyAlignment="1">
      <alignment horizontal="center" vertical="center"/>
    </xf>
    <xf numFmtId="0" fontId="5" fillId="6" borderId="1" xfId="0" applyFont="1" applyFill="1" applyBorder="1" applyAlignment="1">
      <alignment horizontal="center" vertical="center"/>
    </xf>
    <xf numFmtId="0" fontId="3" fillId="13" borderId="14" xfId="0" applyFont="1" applyFill="1" applyBorder="1" applyAlignment="1">
      <alignment horizontal="center" vertical="center"/>
    </xf>
    <xf numFmtId="0" fontId="3" fillId="13" borderId="5" xfId="0" applyFont="1" applyFill="1" applyBorder="1" applyAlignment="1">
      <alignment horizontal="center" vertical="center"/>
    </xf>
    <xf numFmtId="0" fontId="3" fillId="13" borderId="12" xfId="0" applyFont="1" applyFill="1" applyBorder="1" applyAlignment="1">
      <alignment horizontal="center" vertical="center"/>
    </xf>
    <xf numFmtId="0" fontId="3" fillId="13" borderId="11" xfId="0" applyFont="1" applyFill="1" applyBorder="1" applyAlignment="1">
      <alignment horizontal="center" vertical="center"/>
    </xf>
    <xf numFmtId="0" fontId="59" fillId="3" borderId="12" xfId="3" applyFont="1" applyFill="1" applyBorder="1" applyAlignment="1">
      <alignment horizontal="center" vertical="center"/>
    </xf>
    <xf numFmtId="0" fontId="59" fillId="3" borderId="3" xfId="3" applyFont="1" applyFill="1" applyBorder="1" applyAlignment="1">
      <alignment horizontal="center" vertical="center"/>
    </xf>
    <xf numFmtId="0" fontId="11" fillId="10" borderId="0" xfId="0" applyFont="1" applyFill="1" applyAlignment="1">
      <alignment horizontal="center" vertical="center"/>
    </xf>
    <xf numFmtId="0" fontId="12" fillId="10" borderId="0" xfId="0" applyFont="1" applyFill="1" applyAlignment="1">
      <alignment horizontal="center" vertical="center"/>
    </xf>
    <xf numFmtId="0" fontId="7" fillId="11" borderId="13" xfId="0" applyFont="1" applyFill="1" applyBorder="1" applyAlignment="1">
      <alignment horizontal="center" vertical="center"/>
    </xf>
    <xf numFmtId="0" fontId="3" fillId="15" borderId="7" xfId="0" applyFont="1" applyFill="1" applyBorder="1" applyAlignment="1">
      <alignment horizontal="center" vertical="center" wrapText="1"/>
    </xf>
    <xf numFmtId="0" fontId="3" fillId="15" borderId="10" xfId="0" applyFont="1" applyFill="1" applyBorder="1" applyAlignment="1">
      <alignment horizontal="center" vertical="center" wrapText="1"/>
    </xf>
    <xf numFmtId="0" fontId="3" fillId="31" borderId="7" xfId="0" applyFont="1" applyFill="1" applyBorder="1" applyAlignment="1" applyProtection="1">
      <alignment horizontal="center" vertical="center"/>
      <protection locked="0"/>
    </xf>
    <xf numFmtId="0" fontId="3" fillId="31" borderId="10" xfId="0" applyFont="1" applyFill="1" applyBorder="1" applyAlignment="1" applyProtection="1">
      <alignment horizontal="center" vertical="center"/>
      <protection locked="0"/>
    </xf>
    <xf numFmtId="0" fontId="3" fillId="15" borderId="7" xfId="0" applyFont="1" applyFill="1" applyBorder="1" applyAlignment="1">
      <alignment horizontal="center" vertical="center"/>
    </xf>
    <xf numFmtId="0" fontId="3" fillId="15" borderId="10" xfId="0" applyFont="1" applyFill="1" applyBorder="1" applyAlignment="1">
      <alignment horizontal="center" vertical="center"/>
    </xf>
    <xf numFmtId="0" fontId="59" fillId="7" borderId="14" xfId="3" applyFont="1" applyFill="1" applyBorder="1" applyAlignment="1">
      <alignment horizontal="center" vertical="center" wrapText="1"/>
    </xf>
    <xf numFmtId="0" fontId="59" fillId="7" borderId="8" xfId="3" applyFont="1" applyFill="1" applyBorder="1" applyAlignment="1">
      <alignment horizontal="center" vertical="center" wrapText="1"/>
    </xf>
    <xf numFmtId="0" fontId="59" fillId="7" borderId="12" xfId="3" applyFont="1" applyFill="1" applyBorder="1" applyAlignment="1">
      <alignment horizontal="center" vertical="center" wrapText="1"/>
    </xf>
    <xf numFmtId="0" fontId="59" fillId="7" borderId="11" xfId="3" applyFont="1" applyFill="1" applyBorder="1" applyAlignment="1">
      <alignment horizontal="center" vertical="center" wrapText="1"/>
    </xf>
    <xf numFmtId="0" fontId="42" fillId="9" borderId="14" xfId="3" applyFont="1" applyFill="1" applyBorder="1" applyAlignment="1">
      <alignment horizontal="center" vertical="center" wrapText="1"/>
    </xf>
    <xf numFmtId="0" fontId="42" fillId="9" borderId="5" xfId="3" applyFont="1" applyFill="1" applyBorder="1" applyAlignment="1">
      <alignment horizontal="center" vertical="center" wrapText="1"/>
    </xf>
    <xf numFmtId="0" fontId="42" fillId="9" borderId="27" xfId="3" applyFont="1" applyFill="1" applyBorder="1" applyAlignment="1">
      <alignment horizontal="center" vertical="center" wrapText="1"/>
    </xf>
    <xf numFmtId="0" fontId="42" fillId="9" borderId="0" xfId="3" applyFont="1" applyFill="1" applyBorder="1" applyAlignment="1">
      <alignment horizontal="center" vertical="center" wrapText="1"/>
    </xf>
    <xf numFmtId="0" fontId="21" fillId="16" borderId="0" xfId="0" applyFont="1" applyFill="1" applyAlignment="1" applyProtection="1">
      <alignment horizontal="center" vertical="center"/>
    </xf>
    <xf numFmtId="0" fontId="20" fillId="12" borderId="3" xfId="0" applyFont="1" applyFill="1" applyBorder="1" applyAlignment="1" applyProtection="1">
      <alignment horizontal="center" vertical="center"/>
    </xf>
    <xf numFmtId="0" fontId="17" fillId="11" borderId="4" xfId="0" applyFont="1" applyFill="1" applyBorder="1" applyAlignment="1" applyProtection="1">
      <alignment horizontal="center"/>
    </xf>
    <xf numFmtId="0" fontId="17" fillId="11" borderId="2" xfId="0" applyFont="1" applyFill="1" applyBorder="1" applyAlignment="1" applyProtection="1">
      <alignment horizontal="center"/>
    </xf>
    <xf numFmtId="0" fontId="22" fillId="10" borderId="33" xfId="0" applyFont="1" applyFill="1" applyBorder="1" applyAlignment="1" applyProtection="1">
      <alignment horizontal="center" vertical="center" wrapText="1"/>
    </xf>
    <xf numFmtId="0" fontId="22" fillId="10" borderId="32" xfId="0" applyFont="1" applyFill="1" applyBorder="1" applyAlignment="1" applyProtection="1">
      <alignment horizontal="center" vertical="center" wrapText="1"/>
    </xf>
    <xf numFmtId="0" fontId="22" fillId="10" borderId="37" xfId="0" applyFont="1" applyFill="1" applyBorder="1" applyAlignment="1" applyProtection="1">
      <alignment horizontal="center" vertical="center" wrapText="1"/>
    </xf>
    <xf numFmtId="0" fontId="22" fillId="10" borderId="34" xfId="0" applyFont="1" applyFill="1" applyBorder="1" applyAlignment="1" applyProtection="1">
      <alignment horizontal="center" vertical="center" wrapText="1"/>
    </xf>
    <xf numFmtId="0" fontId="22" fillId="10" borderId="1" xfId="0" applyFont="1" applyFill="1" applyBorder="1" applyAlignment="1" applyProtection="1">
      <alignment horizontal="center" vertical="center" wrapText="1"/>
    </xf>
    <xf numFmtId="0" fontId="22" fillId="10" borderId="38" xfId="0" applyFont="1" applyFill="1" applyBorder="1" applyAlignment="1" applyProtection="1">
      <alignment horizontal="center" vertical="center" wrapText="1"/>
    </xf>
    <xf numFmtId="0" fontId="22" fillId="10" borderId="35" xfId="0" applyFont="1" applyFill="1" applyBorder="1" applyAlignment="1" applyProtection="1">
      <alignment horizontal="center" vertical="center" wrapText="1"/>
    </xf>
    <xf numFmtId="0" fontId="22" fillId="10" borderId="36" xfId="0" applyFont="1" applyFill="1" applyBorder="1" applyAlignment="1" applyProtection="1">
      <alignment horizontal="center" vertical="center" wrapText="1"/>
    </xf>
    <xf numFmtId="0" fontId="22" fillId="10" borderId="39" xfId="0" applyFont="1" applyFill="1" applyBorder="1" applyAlignment="1" applyProtection="1">
      <alignment horizontal="center" vertical="center" wrapText="1"/>
    </xf>
    <xf numFmtId="0" fontId="19" fillId="20" borderId="1" xfId="0" applyFont="1" applyFill="1" applyBorder="1" applyAlignment="1" applyProtection="1">
      <alignment horizontal="center" vertical="center"/>
    </xf>
    <xf numFmtId="0" fontId="4" fillId="6" borderId="14" xfId="0" applyFont="1" applyFill="1" applyBorder="1" applyAlignment="1" applyProtection="1">
      <alignment horizontal="center" vertical="center"/>
    </xf>
    <xf numFmtId="0" fontId="4" fillId="6" borderId="5" xfId="0" applyFont="1" applyFill="1" applyBorder="1" applyAlignment="1" applyProtection="1">
      <alignment horizontal="center" vertical="center"/>
    </xf>
    <xf numFmtId="2" fontId="13" fillId="30" borderId="14" xfId="0" applyNumberFormat="1" applyFont="1" applyFill="1" applyBorder="1" applyAlignment="1" applyProtection="1">
      <alignment horizontal="center" vertical="center"/>
    </xf>
    <xf numFmtId="2" fontId="13" fillId="30" borderId="5" xfId="0" applyNumberFormat="1" applyFont="1" applyFill="1" applyBorder="1" applyAlignment="1" applyProtection="1">
      <alignment horizontal="center" vertical="center"/>
    </xf>
    <xf numFmtId="2" fontId="13" fillId="30" borderId="8" xfId="0" applyNumberFormat="1" applyFont="1" applyFill="1" applyBorder="1" applyAlignment="1" applyProtection="1">
      <alignment horizontal="center" vertical="center"/>
    </xf>
    <xf numFmtId="2" fontId="13" fillId="30" borderId="27" xfId="0" applyNumberFormat="1" applyFont="1" applyFill="1" applyBorder="1" applyAlignment="1" applyProtection="1">
      <alignment horizontal="center" vertical="center"/>
    </xf>
    <xf numFmtId="2" fontId="13" fillId="30" borderId="0" xfId="0" applyNumberFormat="1" applyFont="1" applyFill="1" applyBorder="1" applyAlignment="1" applyProtection="1">
      <alignment horizontal="center" vertical="center"/>
    </xf>
    <xf numFmtId="2" fontId="13" fillId="30" borderId="30" xfId="0" applyNumberFormat="1" applyFont="1" applyFill="1" applyBorder="1" applyAlignment="1" applyProtection="1">
      <alignment horizontal="center" vertical="center"/>
    </xf>
    <xf numFmtId="2" fontId="13" fillId="30" borderId="12" xfId="0" applyNumberFormat="1" applyFont="1" applyFill="1" applyBorder="1" applyAlignment="1" applyProtection="1">
      <alignment horizontal="center" vertical="center"/>
    </xf>
    <xf numFmtId="2" fontId="13" fillId="30" borderId="3" xfId="0" applyNumberFormat="1" applyFont="1" applyFill="1" applyBorder="1" applyAlignment="1" applyProtection="1">
      <alignment horizontal="center" vertical="center"/>
    </xf>
    <xf numFmtId="2" fontId="13" fillId="30" borderId="11" xfId="0" applyNumberFormat="1" applyFont="1" applyFill="1" applyBorder="1" applyAlignment="1" applyProtection="1">
      <alignment horizontal="center" vertical="center"/>
    </xf>
    <xf numFmtId="2" fontId="13" fillId="30" borderId="4" xfId="0" applyNumberFormat="1" applyFont="1" applyFill="1" applyBorder="1" applyAlignment="1" applyProtection="1">
      <alignment horizontal="center" vertical="center"/>
    </xf>
    <xf numFmtId="2" fontId="13" fillId="30" borderId="15" xfId="0" applyNumberFormat="1" applyFont="1" applyFill="1" applyBorder="1" applyAlignment="1" applyProtection="1">
      <alignment horizontal="center" vertical="center"/>
    </xf>
    <xf numFmtId="2" fontId="13" fillId="30" borderId="2" xfId="0" applyNumberFormat="1" applyFont="1" applyFill="1" applyBorder="1" applyAlignment="1" applyProtection="1">
      <alignment horizontal="center" vertical="center"/>
    </xf>
    <xf numFmtId="2" fontId="13" fillId="20" borderId="14" xfId="0" applyNumberFormat="1" applyFont="1" applyFill="1" applyBorder="1" applyAlignment="1" applyProtection="1">
      <alignment horizontal="center" vertical="center"/>
    </xf>
    <xf numFmtId="2" fontId="13" fillId="20" borderId="5" xfId="0" applyNumberFormat="1" applyFont="1" applyFill="1" applyBorder="1" applyAlignment="1" applyProtection="1">
      <alignment horizontal="center" vertical="center"/>
    </xf>
    <xf numFmtId="2" fontId="13" fillId="20" borderId="8" xfId="0" applyNumberFormat="1" applyFont="1" applyFill="1" applyBorder="1" applyAlignment="1" applyProtection="1">
      <alignment horizontal="center" vertical="center"/>
    </xf>
    <xf numFmtId="2" fontId="13" fillId="20" borderId="27" xfId="0" applyNumberFormat="1" applyFont="1" applyFill="1" applyBorder="1" applyAlignment="1" applyProtection="1">
      <alignment horizontal="center" vertical="center"/>
    </xf>
    <xf numFmtId="2" fontId="13" fillId="20" borderId="0" xfId="0" applyNumberFormat="1" applyFont="1" applyFill="1" applyBorder="1" applyAlignment="1" applyProtection="1">
      <alignment horizontal="center" vertical="center"/>
    </xf>
    <xf numFmtId="2" fontId="13" fillId="20" borderId="30" xfId="0" applyNumberFormat="1" applyFont="1" applyFill="1" applyBorder="1" applyAlignment="1" applyProtection="1">
      <alignment horizontal="center" vertical="center"/>
    </xf>
    <xf numFmtId="2" fontId="13" fillId="20" borderId="12" xfId="0" applyNumberFormat="1" applyFont="1" applyFill="1" applyBorder="1" applyAlignment="1" applyProtection="1">
      <alignment horizontal="center" vertical="center"/>
    </xf>
    <xf numFmtId="2" fontId="13" fillId="20" borderId="3" xfId="0" applyNumberFormat="1" applyFont="1" applyFill="1" applyBorder="1" applyAlignment="1" applyProtection="1">
      <alignment horizontal="center" vertical="center"/>
    </xf>
    <xf numFmtId="2" fontId="13" fillId="20" borderId="11" xfId="0" applyNumberFormat="1" applyFont="1" applyFill="1" applyBorder="1" applyAlignment="1" applyProtection="1">
      <alignment horizontal="center" vertical="center"/>
    </xf>
    <xf numFmtId="0" fontId="19" fillId="24" borderId="4" xfId="0" applyFont="1" applyFill="1" applyBorder="1" applyAlignment="1" applyProtection="1">
      <alignment horizontal="center" vertical="center"/>
    </xf>
    <xf numFmtId="0" fontId="19" fillId="24" borderId="15" xfId="0" applyFont="1" applyFill="1" applyBorder="1" applyAlignment="1" applyProtection="1">
      <alignment horizontal="center" vertical="center"/>
    </xf>
    <xf numFmtId="0" fontId="19" fillId="24" borderId="2" xfId="0" applyFont="1" applyFill="1" applyBorder="1" applyAlignment="1" applyProtection="1">
      <alignment horizontal="center" vertical="center"/>
    </xf>
    <xf numFmtId="0" fontId="17" fillId="11" borderId="1" xfId="0" applyFont="1" applyFill="1" applyBorder="1" applyAlignment="1" applyProtection="1">
      <alignment horizontal="center" vertical="center"/>
    </xf>
    <xf numFmtId="0" fontId="17" fillId="11" borderId="4" xfId="0" applyFont="1" applyFill="1" applyBorder="1" applyAlignment="1" applyProtection="1">
      <alignment horizontal="center" vertical="center"/>
    </xf>
    <xf numFmtId="0" fontId="17" fillId="11" borderId="15" xfId="0" applyFont="1" applyFill="1" applyBorder="1" applyAlignment="1" applyProtection="1">
      <alignment horizontal="center" vertical="center"/>
    </xf>
    <xf numFmtId="0" fontId="15" fillId="14" borderId="4" xfId="0" applyFont="1" applyFill="1" applyBorder="1" applyAlignment="1" applyProtection="1">
      <alignment horizontal="left" vertical="center"/>
      <protection locked="0"/>
    </xf>
    <xf numFmtId="0" fontId="15" fillId="14" borderId="15" xfId="0" applyFont="1" applyFill="1" applyBorder="1" applyAlignment="1" applyProtection="1">
      <alignment horizontal="left" vertical="center"/>
      <protection locked="0"/>
    </xf>
    <xf numFmtId="0" fontId="15" fillId="14" borderId="2" xfId="0" applyFont="1" applyFill="1" applyBorder="1" applyAlignment="1" applyProtection="1">
      <alignment horizontal="left" vertical="center"/>
      <protection locked="0"/>
    </xf>
    <xf numFmtId="0" fontId="24" fillId="21" borderId="0" xfId="0" applyFont="1" applyFill="1" applyAlignment="1">
      <alignment horizontal="center" vertical="center"/>
    </xf>
    <xf numFmtId="0" fontId="25" fillId="19" borderId="0" xfId="0" applyFont="1" applyFill="1" applyAlignment="1">
      <alignment horizontal="center"/>
    </xf>
    <xf numFmtId="0" fontId="3" fillId="34" borderId="0" xfId="0" applyFont="1" applyFill="1" applyAlignment="1">
      <alignment horizontal="right"/>
    </xf>
    <xf numFmtId="0" fontId="23" fillId="5" borderId="0" xfId="0" applyFont="1" applyFill="1" applyAlignment="1">
      <alignment horizontal="center" vertical="center"/>
    </xf>
    <xf numFmtId="0" fontId="0" fillId="14" borderId="7" xfId="0" applyFill="1" applyBorder="1" applyAlignment="1" applyProtection="1">
      <alignment horizontal="center"/>
    </xf>
    <xf numFmtId="0" fontId="0" fillId="14" borderId="29" xfId="0" applyFill="1" applyBorder="1" applyAlignment="1" applyProtection="1">
      <alignment horizontal="center"/>
    </xf>
    <xf numFmtId="0" fontId="0" fillId="14" borderId="10" xfId="0" applyFill="1" applyBorder="1" applyAlignment="1" applyProtection="1">
      <alignment horizontal="center"/>
    </xf>
    <xf numFmtId="0" fontId="3" fillId="0" borderId="7"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10" xfId="0" applyFont="1" applyBorder="1" applyAlignment="1" applyProtection="1">
      <alignment horizontal="center" vertical="center"/>
    </xf>
    <xf numFmtId="0" fontId="16" fillId="4" borderId="4" xfId="0" applyFont="1" applyFill="1" applyBorder="1" applyAlignment="1" applyProtection="1">
      <alignment horizontal="center"/>
    </xf>
    <xf numFmtId="0" fontId="16" fillId="4" borderId="15" xfId="0" applyFont="1" applyFill="1" applyBorder="1" applyAlignment="1" applyProtection="1">
      <alignment horizontal="center"/>
    </xf>
    <xf numFmtId="0" fontId="16" fillId="4" borderId="2" xfId="0" applyFont="1" applyFill="1" applyBorder="1" applyAlignment="1" applyProtection="1">
      <alignment horizontal="center"/>
    </xf>
    <xf numFmtId="0" fontId="3" fillId="20" borderId="14" xfId="0" applyFont="1" applyFill="1" applyBorder="1" applyAlignment="1" applyProtection="1">
      <alignment horizontal="center" vertical="center"/>
    </xf>
    <xf numFmtId="0" fontId="3" fillId="20" borderId="5" xfId="0" applyFont="1" applyFill="1" applyBorder="1" applyAlignment="1" applyProtection="1">
      <alignment horizontal="center" vertical="center"/>
    </xf>
    <xf numFmtId="0" fontId="3" fillId="20" borderId="8" xfId="0" applyFont="1" applyFill="1" applyBorder="1" applyAlignment="1" applyProtection="1">
      <alignment horizontal="center" vertical="center"/>
    </xf>
    <xf numFmtId="0" fontId="3" fillId="20" borderId="12" xfId="0" applyFont="1" applyFill="1" applyBorder="1" applyAlignment="1" applyProtection="1">
      <alignment horizontal="center" vertical="center"/>
    </xf>
    <xf numFmtId="0" fontId="3" fillId="20" borderId="3" xfId="0" applyFont="1" applyFill="1" applyBorder="1" applyAlignment="1" applyProtection="1">
      <alignment horizontal="center" vertical="center"/>
    </xf>
    <xf numFmtId="0" fontId="3" fillId="20" borderId="11" xfId="0" applyFont="1" applyFill="1" applyBorder="1" applyAlignment="1" applyProtection="1">
      <alignment horizontal="center" vertical="center"/>
    </xf>
    <xf numFmtId="0" fontId="3" fillId="25" borderId="14" xfId="0" applyFont="1" applyFill="1" applyBorder="1" applyAlignment="1" applyProtection="1">
      <alignment horizontal="center" vertical="center" wrapText="1"/>
    </xf>
    <xf numFmtId="0" fontId="3" fillId="25" borderId="5" xfId="0" applyFont="1" applyFill="1" applyBorder="1" applyAlignment="1" applyProtection="1">
      <alignment horizontal="center" vertical="center" wrapText="1"/>
    </xf>
    <xf numFmtId="0" fontId="3" fillId="25" borderId="8" xfId="0" applyFont="1" applyFill="1" applyBorder="1" applyAlignment="1" applyProtection="1">
      <alignment horizontal="center" vertical="center" wrapText="1"/>
    </xf>
    <xf numFmtId="0" fontId="3" fillId="25" borderId="12" xfId="0" applyFont="1" applyFill="1" applyBorder="1" applyAlignment="1" applyProtection="1">
      <alignment horizontal="center" vertical="center" wrapText="1"/>
    </xf>
    <xf numFmtId="0" fontId="3" fillId="25" borderId="3" xfId="0" applyFont="1" applyFill="1" applyBorder="1" applyAlignment="1" applyProtection="1">
      <alignment horizontal="center" vertical="center" wrapText="1"/>
    </xf>
    <xf numFmtId="0" fontId="3" fillId="25" borderId="11" xfId="0" applyFont="1" applyFill="1" applyBorder="1" applyAlignment="1" applyProtection="1">
      <alignment horizontal="center" vertical="center" wrapText="1"/>
    </xf>
    <xf numFmtId="0" fontId="3" fillId="26" borderId="7" xfId="0" applyFont="1" applyFill="1" applyBorder="1" applyAlignment="1" applyProtection="1">
      <alignment horizontal="center" vertical="center" wrapText="1"/>
    </xf>
    <xf numFmtId="0" fontId="3" fillId="26" borderId="29" xfId="0" applyFont="1" applyFill="1" applyBorder="1" applyAlignment="1" applyProtection="1">
      <alignment horizontal="center" vertical="center" wrapText="1"/>
    </xf>
    <xf numFmtId="0" fontId="3" fillId="26" borderId="10"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27"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12"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3" fillId="25" borderId="14" xfId="0" applyFont="1" applyFill="1" applyBorder="1" applyAlignment="1" applyProtection="1">
      <alignment horizontal="center" vertical="center"/>
    </xf>
    <xf numFmtId="0" fontId="3" fillId="25" borderId="5" xfId="0" applyFont="1" applyFill="1" applyBorder="1" applyAlignment="1" applyProtection="1">
      <alignment horizontal="center" vertical="center"/>
    </xf>
    <xf numFmtId="0" fontId="3" fillId="25" borderId="8" xfId="0" applyFont="1" applyFill="1" applyBorder="1" applyAlignment="1" applyProtection="1">
      <alignment horizontal="center" vertical="center"/>
    </xf>
    <xf numFmtId="0" fontId="3" fillId="25" borderId="12" xfId="0" applyFont="1" applyFill="1" applyBorder="1" applyAlignment="1" applyProtection="1">
      <alignment horizontal="center" vertical="center"/>
    </xf>
    <xf numFmtId="0" fontId="3" fillId="25" borderId="3" xfId="0" applyFont="1" applyFill="1" applyBorder="1" applyAlignment="1" applyProtection="1">
      <alignment horizontal="center" vertical="center"/>
    </xf>
    <xf numFmtId="0" fontId="3" fillId="25" borderId="11" xfId="0" applyFont="1" applyFill="1" applyBorder="1" applyAlignment="1" applyProtection="1">
      <alignment horizontal="center" vertical="center"/>
    </xf>
    <xf numFmtId="0" fontId="3" fillId="26" borderId="7" xfId="0" applyFont="1" applyFill="1" applyBorder="1" applyAlignment="1" applyProtection="1">
      <alignment horizontal="center" vertical="center"/>
    </xf>
    <xf numFmtId="0" fontId="3" fillId="26" borderId="29" xfId="0" applyFont="1" applyFill="1" applyBorder="1" applyAlignment="1" applyProtection="1">
      <alignment horizontal="center" vertical="center"/>
    </xf>
    <xf numFmtId="0" fontId="3" fillId="26" borderId="10" xfId="0" applyFont="1" applyFill="1" applyBorder="1" applyAlignment="1" applyProtection="1">
      <alignment horizontal="center" vertical="center"/>
    </xf>
    <xf numFmtId="0" fontId="37" fillId="14" borderId="4" xfId="1" applyFont="1" applyFill="1" applyBorder="1" applyAlignment="1" applyProtection="1">
      <alignment horizontal="left" vertical="center" wrapText="1"/>
      <protection locked="0"/>
    </xf>
    <xf numFmtId="0" fontId="37" fillId="14" borderId="15" xfId="1" applyFont="1" applyFill="1" applyBorder="1" applyAlignment="1" applyProtection="1">
      <alignment horizontal="left" vertical="center" wrapText="1"/>
      <protection locked="0"/>
    </xf>
    <xf numFmtId="0" fontId="37" fillId="14" borderId="2" xfId="1" applyFont="1" applyFill="1" applyBorder="1" applyAlignment="1" applyProtection="1">
      <alignment horizontal="left" vertical="center" wrapText="1"/>
      <protection locked="0"/>
    </xf>
    <xf numFmtId="0" fontId="18" fillId="23" borderId="4" xfId="1" applyFont="1" applyFill="1" applyBorder="1" applyAlignment="1" applyProtection="1">
      <alignment horizontal="center" vertical="center" wrapText="1"/>
    </xf>
    <xf numFmtId="0" fontId="18" fillId="23" borderId="15" xfId="1" applyFont="1" applyFill="1" applyBorder="1" applyAlignment="1" applyProtection="1">
      <alignment horizontal="center" vertical="center" wrapText="1"/>
    </xf>
    <xf numFmtId="0" fontId="18" fillId="23" borderId="2" xfId="1" applyFont="1" applyFill="1" applyBorder="1" applyAlignment="1" applyProtection="1">
      <alignment horizontal="center" vertical="center" wrapText="1"/>
    </xf>
    <xf numFmtId="0" fontId="19" fillId="14" borderId="46" xfId="0" applyFont="1" applyFill="1" applyBorder="1" applyAlignment="1" applyProtection="1">
      <alignment horizontal="center"/>
    </xf>
    <xf numFmtId="0" fontId="19" fillId="14" borderId="47" xfId="0" applyFont="1" applyFill="1" applyBorder="1" applyAlignment="1" applyProtection="1">
      <alignment horizontal="center"/>
    </xf>
    <xf numFmtId="0" fontId="19" fillId="14" borderId="48" xfId="0" applyFont="1" applyFill="1" applyBorder="1" applyAlignment="1" applyProtection="1">
      <alignment horizontal="center"/>
    </xf>
    <xf numFmtId="0" fontId="48" fillId="14" borderId="49" xfId="0" applyFont="1" applyFill="1" applyBorder="1" applyAlignment="1" applyProtection="1">
      <alignment horizontal="center"/>
    </xf>
    <xf numFmtId="0" fontId="48" fillId="14" borderId="0" xfId="0" applyFont="1" applyFill="1" applyBorder="1" applyAlignment="1" applyProtection="1">
      <alignment horizontal="center"/>
    </xf>
    <xf numFmtId="0" fontId="48" fillId="14" borderId="50" xfId="0" applyFont="1" applyFill="1" applyBorder="1" applyAlignment="1" applyProtection="1">
      <alignment horizontal="center"/>
    </xf>
    <xf numFmtId="0" fontId="3" fillId="14" borderId="51" xfId="0" applyFont="1" applyFill="1" applyBorder="1" applyAlignment="1" applyProtection="1">
      <alignment horizontal="center"/>
    </xf>
    <xf numFmtId="0" fontId="3" fillId="14" borderId="45" xfId="0" applyFont="1" applyFill="1" applyBorder="1" applyAlignment="1" applyProtection="1">
      <alignment horizontal="center"/>
    </xf>
    <xf numFmtId="0" fontId="3" fillId="14" borderId="52" xfId="0" applyFont="1" applyFill="1" applyBorder="1" applyAlignment="1" applyProtection="1">
      <alignment horizontal="center"/>
    </xf>
    <xf numFmtId="0" fontId="24" fillId="34" borderId="18" xfId="0" applyFont="1" applyFill="1" applyBorder="1" applyAlignment="1" applyProtection="1">
      <alignment horizontal="center" vertical="center"/>
    </xf>
    <xf numFmtId="0" fontId="24" fillId="34" borderId="0" xfId="0" applyFont="1" applyFill="1" applyBorder="1" applyAlignment="1" applyProtection="1">
      <alignment horizontal="center" vertical="center"/>
    </xf>
    <xf numFmtId="0" fontId="24" fillId="34" borderId="19" xfId="0" applyFont="1" applyFill="1" applyBorder="1" applyAlignment="1" applyProtection="1">
      <alignment horizontal="center" vertical="center"/>
    </xf>
    <xf numFmtId="0" fontId="24" fillId="34" borderId="20" xfId="0" applyFont="1" applyFill="1" applyBorder="1" applyAlignment="1" applyProtection="1">
      <alignment horizontal="center" vertical="center"/>
    </xf>
    <xf numFmtId="0" fontId="24" fillId="34" borderId="23" xfId="0" applyFont="1" applyFill="1" applyBorder="1" applyAlignment="1" applyProtection="1">
      <alignment horizontal="center" vertical="center"/>
    </xf>
    <xf numFmtId="0" fontId="24" fillId="34" borderId="21" xfId="0" applyFont="1" applyFill="1" applyBorder="1" applyAlignment="1" applyProtection="1">
      <alignment horizontal="center" vertical="center"/>
    </xf>
    <xf numFmtId="0" fontId="29" fillId="14" borderId="0" xfId="1" applyFont="1" applyFill="1" applyAlignment="1" applyProtection="1">
      <alignment horizontal="right" vertical="center"/>
    </xf>
    <xf numFmtId="0" fontId="29" fillId="24" borderId="1" xfId="1" applyFont="1" applyFill="1" applyBorder="1" applyAlignment="1" applyProtection="1">
      <alignment horizontal="right" vertical="center"/>
    </xf>
    <xf numFmtId="0" fontId="15" fillId="0" borderId="1" xfId="0" applyFont="1" applyBorder="1" applyAlignment="1" applyProtection="1">
      <alignment horizontal="center" vertical="center"/>
    </xf>
    <xf numFmtId="0" fontId="44" fillId="25" borderId="46" xfId="1" applyFont="1" applyFill="1" applyBorder="1" applyAlignment="1" applyProtection="1">
      <alignment horizontal="center" vertical="center"/>
    </xf>
    <xf numFmtId="0" fontId="44" fillId="25" borderId="47" xfId="1" applyFont="1" applyFill="1" applyBorder="1" applyAlignment="1" applyProtection="1">
      <alignment horizontal="center" vertical="center"/>
    </xf>
    <xf numFmtId="0" fontId="44" fillId="25" borderId="49" xfId="1" applyFont="1" applyFill="1" applyBorder="1" applyAlignment="1" applyProtection="1">
      <alignment horizontal="center" vertical="center"/>
    </xf>
    <xf numFmtId="0" fontId="44" fillId="25" borderId="0" xfId="1" applyFont="1" applyFill="1" applyBorder="1" applyAlignment="1" applyProtection="1">
      <alignment horizontal="center" vertical="center"/>
    </xf>
    <xf numFmtId="0" fontId="44" fillId="25" borderId="51" xfId="1" applyFont="1" applyFill="1" applyBorder="1" applyAlignment="1" applyProtection="1">
      <alignment horizontal="center" vertical="center"/>
    </xf>
    <xf numFmtId="0" fontId="44" fillId="25" borderId="45" xfId="1" applyFont="1" applyFill="1" applyBorder="1" applyAlignment="1" applyProtection="1">
      <alignment horizontal="center" vertical="center"/>
    </xf>
    <xf numFmtId="0" fontId="3" fillId="15" borderId="20" xfId="0" applyFont="1" applyFill="1" applyBorder="1" applyAlignment="1" applyProtection="1">
      <alignment horizontal="center" vertical="center"/>
    </xf>
    <xf numFmtId="0" fontId="3" fillId="15" borderId="23" xfId="0" applyFont="1" applyFill="1" applyBorder="1" applyAlignment="1" applyProtection="1">
      <alignment horizontal="center" vertical="center"/>
    </xf>
    <xf numFmtId="0" fontId="3" fillId="15" borderId="21" xfId="0" applyFont="1" applyFill="1" applyBorder="1" applyAlignment="1" applyProtection="1">
      <alignment horizontal="center" vertical="center"/>
    </xf>
    <xf numFmtId="0" fontId="61" fillId="8" borderId="1" xfId="0" applyFont="1" applyFill="1" applyBorder="1" applyAlignment="1" applyProtection="1">
      <alignment horizontal="center" vertical="center"/>
    </xf>
    <xf numFmtId="0" fontId="3" fillId="26" borderId="1" xfId="0" applyFont="1" applyFill="1" applyBorder="1" applyAlignment="1" applyProtection="1">
      <alignment horizontal="center" vertical="center"/>
    </xf>
    <xf numFmtId="0" fontId="45" fillId="35" borderId="16" xfId="0" applyFont="1" applyFill="1" applyBorder="1" applyAlignment="1" applyProtection="1">
      <alignment horizontal="center" vertical="center"/>
    </xf>
    <xf numFmtId="0" fontId="45" fillId="35" borderId="22" xfId="0" applyFont="1" applyFill="1" applyBorder="1" applyAlignment="1" applyProtection="1">
      <alignment horizontal="center" vertical="center"/>
    </xf>
    <xf numFmtId="0" fontId="45" fillId="35" borderId="17" xfId="0" applyFont="1" applyFill="1" applyBorder="1" applyAlignment="1" applyProtection="1">
      <alignment horizontal="center" vertical="center"/>
    </xf>
    <xf numFmtId="0" fontId="45" fillId="35" borderId="18" xfId="0" applyFont="1" applyFill="1" applyBorder="1" applyAlignment="1" applyProtection="1">
      <alignment horizontal="center" vertical="center"/>
    </xf>
    <xf numFmtId="0" fontId="45" fillId="35" borderId="0" xfId="0" applyFont="1" applyFill="1" applyBorder="1" applyAlignment="1" applyProtection="1">
      <alignment horizontal="center" vertical="center"/>
    </xf>
    <xf numFmtId="0" fontId="45" fillId="35" borderId="19" xfId="0" applyFont="1" applyFill="1" applyBorder="1" applyAlignment="1" applyProtection="1">
      <alignment horizontal="center" vertical="center"/>
    </xf>
    <xf numFmtId="0" fontId="45" fillId="35" borderId="20" xfId="0" applyFont="1" applyFill="1" applyBorder="1" applyAlignment="1" applyProtection="1">
      <alignment horizontal="center" vertical="center"/>
    </xf>
    <xf numFmtId="0" fontId="45" fillId="35" borderId="23" xfId="0" applyFont="1" applyFill="1" applyBorder="1" applyAlignment="1" applyProtection="1">
      <alignment horizontal="center" vertical="center"/>
    </xf>
    <xf numFmtId="0" fontId="45" fillId="35" borderId="21" xfId="0" applyFont="1" applyFill="1" applyBorder="1" applyAlignment="1" applyProtection="1">
      <alignment horizontal="center" vertical="center"/>
    </xf>
    <xf numFmtId="0" fontId="3" fillId="15" borderId="16" xfId="0" applyFont="1" applyFill="1" applyBorder="1" applyAlignment="1" applyProtection="1">
      <alignment horizontal="center" vertical="center"/>
    </xf>
    <xf numFmtId="0" fontId="3" fillId="15" borderId="22" xfId="0" applyFont="1" applyFill="1" applyBorder="1" applyAlignment="1" applyProtection="1">
      <alignment horizontal="center" vertical="center"/>
    </xf>
    <xf numFmtId="0" fontId="3" fillId="15" borderId="17" xfId="0" applyFont="1" applyFill="1" applyBorder="1" applyAlignment="1" applyProtection="1">
      <alignment horizontal="center" vertical="center"/>
    </xf>
    <xf numFmtId="0" fontId="3" fillId="26" borderId="14" xfId="0" applyFont="1" applyFill="1" applyBorder="1" applyAlignment="1" applyProtection="1">
      <alignment horizontal="center" vertical="center" wrapText="1"/>
    </xf>
    <xf numFmtId="0" fontId="3" fillId="26" borderId="12" xfId="0" applyFont="1" applyFill="1" applyBorder="1" applyAlignment="1" applyProtection="1">
      <alignment horizontal="center" vertical="center" wrapText="1"/>
    </xf>
    <xf numFmtId="0" fontId="16" fillId="26" borderId="7" xfId="0" applyFont="1" applyFill="1" applyBorder="1" applyAlignment="1" applyProtection="1">
      <alignment horizontal="center" vertical="center" wrapText="1"/>
    </xf>
    <xf numFmtId="0" fontId="16" fillId="26" borderId="29" xfId="0" applyFont="1" applyFill="1" applyBorder="1" applyAlignment="1" applyProtection="1">
      <alignment horizontal="center" vertical="center" wrapText="1"/>
    </xf>
    <xf numFmtId="0" fontId="16" fillId="26" borderId="1" xfId="0" applyFont="1" applyFill="1" applyBorder="1" applyAlignment="1" applyProtection="1">
      <alignment horizontal="center"/>
    </xf>
    <xf numFmtId="0" fontId="62" fillId="35" borderId="29" xfId="0" quotePrefix="1" applyFont="1" applyFill="1" applyBorder="1" applyAlignment="1" applyProtection="1">
      <alignment horizontal="center" vertical="center"/>
    </xf>
    <xf numFmtId="0" fontId="62" fillId="35" borderId="55" xfId="0" applyFont="1" applyFill="1" applyBorder="1" applyAlignment="1" applyProtection="1">
      <alignment horizontal="center" vertical="center"/>
    </xf>
    <xf numFmtId="0" fontId="3" fillId="14" borderId="1" xfId="0" applyFont="1" applyFill="1" applyBorder="1" applyAlignment="1" applyProtection="1">
      <alignment horizontal="center" vertical="center"/>
    </xf>
    <xf numFmtId="0" fontId="0" fillId="14" borderId="4" xfId="0" applyFill="1" applyBorder="1" applyAlignment="1" applyProtection="1">
      <alignment horizontal="center" vertical="center"/>
    </xf>
    <xf numFmtId="0" fontId="0" fillId="14" borderId="15" xfId="0" applyFill="1" applyBorder="1" applyAlignment="1" applyProtection="1">
      <alignment horizontal="center" vertical="center"/>
    </xf>
    <xf numFmtId="0" fontId="0" fillId="14" borderId="2" xfId="0" applyFill="1" applyBorder="1" applyAlignment="1" applyProtection="1">
      <alignment horizontal="center" vertical="center"/>
    </xf>
    <xf numFmtId="0" fontId="3" fillId="28" borderId="1" xfId="0" applyFont="1" applyFill="1" applyBorder="1" applyAlignment="1" applyProtection="1">
      <alignment horizontal="center"/>
    </xf>
    <xf numFmtId="0" fontId="3" fillId="28" borderId="4" xfId="0" applyFont="1" applyFill="1" applyBorder="1" applyAlignment="1" applyProtection="1">
      <alignment horizontal="center"/>
    </xf>
    <xf numFmtId="0" fontId="3" fillId="28" borderId="2" xfId="0" applyFont="1" applyFill="1" applyBorder="1" applyAlignment="1" applyProtection="1">
      <alignment horizontal="center"/>
    </xf>
    <xf numFmtId="0" fontId="16" fillId="14" borderId="16" xfId="0" applyFont="1" applyFill="1" applyBorder="1" applyAlignment="1" applyProtection="1">
      <alignment horizontal="center"/>
    </xf>
    <xf numFmtId="0" fontId="16" fillId="14" borderId="22" xfId="0" applyFont="1" applyFill="1" applyBorder="1" applyAlignment="1" applyProtection="1">
      <alignment horizontal="center"/>
    </xf>
    <xf numFmtId="0" fontId="16" fillId="14" borderId="17" xfId="0" applyFont="1" applyFill="1" applyBorder="1" applyAlignment="1" applyProtection="1">
      <alignment horizontal="center"/>
    </xf>
    <xf numFmtId="0" fontId="24" fillId="14" borderId="18" xfId="0" applyFont="1" applyFill="1" applyBorder="1" applyAlignment="1" applyProtection="1">
      <alignment horizontal="center"/>
    </xf>
    <xf numFmtId="0" fontId="24" fillId="14" borderId="0" xfId="0" applyFont="1" applyFill="1" applyBorder="1" applyAlignment="1" applyProtection="1">
      <alignment horizontal="center"/>
    </xf>
    <xf numFmtId="0" fontId="24" fillId="14" borderId="19" xfId="0" applyFont="1" applyFill="1" applyBorder="1" applyAlignment="1" applyProtection="1">
      <alignment horizontal="center"/>
    </xf>
    <xf numFmtId="0" fontId="3" fillId="14" borderId="58" xfId="0" applyFont="1" applyFill="1" applyBorder="1" applyAlignment="1" applyProtection="1">
      <alignment horizontal="center"/>
    </xf>
    <xf numFmtId="0" fontId="3" fillId="14" borderId="59" xfId="0" applyFont="1" applyFill="1" applyBorder="1" applyAlignment="1" applyProtection="1">
      <alignment horizontal="center"/>
    </xf>
    <xf numFmtId="0" fontId="49" fillId="34" borderId="18" xfId="1" applyFont="1" applyFill="1" applyBorder="1" applyAlignment="1" applyProtection="1">
      <alignment horizontal="center" vertical="center"/>
    </xf>
    <xf numFmtId="0" fontId="49" fillId="34" borderId="0" xfId="1" applyFont="1" applyFill="1" applyBorder="1" applyAlignment="1" applyProtection="1">
      <alignment horizontal="center" vertical="center"/>
    </xf>
    <xf numFmtId="0" fontId="49" fillId="34" borderId="19" xfId="1" applyFont="1" applyFill="1" applyBorder="1" applyAlignment="1" applyProtection="1">
      <alignment horizontal="center" vertical="center"/>
    </xf>
    <xf numFmtId="0" fontId="49" fillId="34" borderId="20" xfId="1" applyFont="1" applyFill="1" applyBorder="1" applyAlignment="1" applyProtection="1">
      <alignment horizontal="center" vertical="center"/>
    </xf>
    <xf numFmtId="0" fontId="49" fillId="34" borderId="23" xfId="1" applyFont="1" applyFill="1" applyBorder="1" applyAlignment="1" applyProtection="1">
      <alignment horizontal="center" vertical="center"/>
    </xf>
    <xf numFmtId="0" fontId="49" fillId="34" borderId="21" xfId="1" applyFont="1" applyFill="1" applyBorder="1" applyAlignment="1" applyProtection="1">
      <alignment horizontal="center" vertical="center"/>
    </xf>
    <xf numFmtId="0" fontId="0" fillId="14" borderId="14" xfId="0" applyFill="1" applyBorder="1" applyAlignment="1">
      <alignment horizontal="center" vertical="center"/>
    </xf>
    <xf numFmtId="0" fontId="0" fillId="14" borderId="12" xfId="0" applyFill="1" applyBorder="1" applyAlignment="1">
      <alignment horizontal="center" vertical="center"/>
    </xf>
    <xf numFmtId="0" fontId="3" fillId="14" borderId="0" xfId="0" applyFont="1" applyFill="1" applyBorder="1" applyAlignment="1">
      <alignment horizontal="center" vertical="center"/>
    </xf>
    <xf numFmtId="0" fontId="3" fillId="14" borderId="30" xfId="0" applyFont="1" applyFill="1" applyBorder="1" applyAlignment="1">
      <alignment horizontal="center" vertical="center"/>
    </xf>
    <xf numFmtId="0" fontId="3" fillId="14" borderId="3" xfId="0" applyFont="1" applyFill="1" applyBorder="1" applyAlignment="1">
      <alignment horizontal="center" vertical="center"/>
    </xf>
    <xf numFmtId="0" fontId="3" fillId="14" borderId="11" xfId="0" applyFont="1" applyFill="1" applyBorder="1" applyAlignment="1">
      <alignment horizontal="center" vertical="center"/>
    </xf>
    <xf numFmtId="0" fontId="3" fillId="14" borderId="5" xfId="0" applyFont="1" applyFill="1" applyBorder="1" applyAlignment="1">
      <alignment horizontal="center" vertical="center"/>
    </xf>
    <xf numFmtId="0" fontId="3" fillId="14" borderId="8" xfId="0" applyFont="1" applyFill="1" applyBorder="1" applyAlignment="1">
      <alignment horizontal="center" vertical="center"/>
    </xf>
    <xf numFmtId="0" fontId="0" fillId="14" borderId="27" xfId="0" applyFill="1" applyBorder="1" applyAlignment="1">
      <alignment horizontal="center" vertical="center"/>
    </xf>
    <xf numFmtId="0" fontId="0" fillId="14" borderId="7" xfId="0" applyFill="1" applyBorder="1" applyAlignment="1">
      <alignment horizontal="center" vertical="center"/>
    </xf>
    <xf numFmtId="0" fontId="0" fillId="14" borderId="10" xfId="0" applyFill="1" applyBorder="1" applyAlignment="1">
      <alignment horizontal="center" vertical="center"/>
    </xf>
    <xf numFmtId="2" fontId="3" fillId="14" borderId="7" xfId="0" applyNumberFormat="1" applyFont="1" applyFill="1" applyBorder="1" applyAlignment="1">
      <alignment horizontal="center" vertical="center"/>
    </xf>
    <xf numFmtId="0" fontId="3" fillId="14" borderId="10" xfId="0" applyFont="1" applyFill="1" applyBorder="1" applyAlignment="1">
      <alignment horizontal="center" vertical="center"/>
    </xf>
    <xf numFmtId="0" fontId="3" fillId="14" borderId="29" xfId="0" applyFont="1" applyFill="1" applyBorder="1" applyAlignment="1">
      <alignment horizontal="center" vertical="center"/>
    </xf>
    <xf numFmtId="0" fontId="0" fillId="14" borderId="29" xfId="0" applyFill="1" applyBorder="1" applyAlignment="1">
      <alignment horizontal="center" vertical="center"/>
    </xf>
    <xf numFmtId="2" fontId="3" fillId="14" borderId="29" xfId="0" applyNumberFormat="1" applyFont="1" applyFill="1" applyBorder="1" applyAlignment="1">
      <alignment horizontal="center" vertical="center"/>
    </xf>
    <xf numFmtId="0" fontId="3" fillId="14" borderId="14" xfId="0" applyFont="1" applyFill="1" applyBorder="1" applyAlignment="1">
      <alignment horizontal="center" vertical="center"/>
    </xf>
    <xf numFmtId="0" fontId="3" fillId="14" borderId="12" xfId="0" applyFont="1" applyFill="1" applyBorder="1" applyAlignment="1">
      <alignment horizontal="center" vertical="center"/>
    </xf>
    <xf numFmtId="0" fontId="3" fillId="14" borderId="27" xfId="0" applyFont="1" applyFill="1" applyBorder="1" applyAlignment="1">
      <alignment horizontal="center" vertical="center"/>
    </xf>
    <xf numFmtId="0" fontId="3" fillId="14" borderId="61" xfId="0" applyFont="1" applyFill="1" applyBorder="1" applyAlignment="1">
      <alignment horizontal="center" vertical="center"/>
    </xf>
    <xf numFmtId="0" fontId="3" fillId="14" borderId="62" xfId="0" applyFont="1" applyFill="1" applyBorder="1" applyAlignment="1">
      <alignment horizontal="center" vertical="center"/>
    </xf>
    <xf numFmtId="0" fontId="3" fillId="14" borderId="63" xfId="0" applyFont="1" applyFill="1" applyBorder="1" applyAlignment="1">
      <alignment horizontal="center" vertical="center"/>
    </xf>
    <xf numFmtId="0" fontId="16" fillId="14" borderId="16" xfId="0" applyFont="1" applyFill="1" applyBorder="1" applyAlignment="1">
      <alignment horizontal="center" vertical="center"/>
    </xf>
    <xf numFmtId="0" fontId="16" fillId="14" borderId="22" xfId="0" applyFont="1" applyFill="1" applyBorder="1" applyAlignment="1">
      <alignment horizontal="center" vertical="center"/>
    </xf>
    <xf numFmtId="0" fontId="16" fillId="14" borderId="17" xfId="0" applyFont="1" applyFill="1" applyBorder="1" applyAlignment="1">
      <alignment horizontal="center" vertical="center"/>
    </xf>
    <xf numFmtId="0" fontId="20" fillId="14" borderId="18" xfId="0" applyFont="1" applyFill="1" applyBorder="1" applyAlignment="1">
      <alignment horizontal="center" vertical="center"/>
    </xf>
    <xf numFmtId="0" fontId="20" fillId="14" borderId="0" xfId="0" applyFont="1" applyFill="1" applyBorder="1" applyAlignment="1">
      <alignment horizontal="center" vertical="center"/>
    </xf>
    <xf numFmtId="0" fontId="20" fillId="14" borderId="19" xfId="0" applyFont="1" applyFill="1" applyBorder="1" applyAlignment="1">
      <alignment horizontal="center" vertical="center"/>
    </xf>
    <xf numFmtId="0" fontId="51" fillId="14" borderId="20" xfId="0" applyFont="1" applyFill="1" applyBorder="1" applyAlignment="1">
      <alignment horizontal="center" vertical="center"/>
    </xf>
    <xf numFmtId="0" fontId="51" fillId="14" borderId="23" xfId="0" applyFont="1" applyFill="1" applyBorder="1" applyAlignment="1">
      <alignment horizontal="center" vertical="center"/>
    </xf>
    <xf numFmtId="0" fontId="51" fillId="14" borderId="21" xfId="0" applyFont="1" applyFill="1" applyBorder="1" applyAlignment="1">
      <alignment horizontal="center" vertical="center"/>
    </xf>
    <xf numFmtId="0" fontId="19" fillId="14" borderId="24" xfId="0" applyFont="1" applyFill="1" applyBorder="1" applyAlignment="1">
      <alignment horizontal="center" vertical="center"/>
    </xf>
    <xf numFmtId="0" fontId="19" fillId="14" borderId="25" xfId="0" applyFont="1" applyFill="1" applyBorder="1" applyAlignment="1">
      <alignment horizontal="center" vertical="center"/>
    </xf>
    <xf numFmtId="0" fontId="19" fillId="14" borderId="26" xfId="0" applyFont="1" applyFill="1" applyBorder="1" applyAlignment="1">
      <alignment horizontal="center" vertical="center"/>
    </xf>
    <xf numFmtId="0" fontId="3" fillId="14" borderId="1" xfId="0" applyFont="1" applyFill="1" applyBorder="1" applyAlignment="1">
      <alignment horizontal="center" vertical="center"/>
    </xf>
    <xf numFmtId="0" fontId="3" fillId="14" borderId="60" xfId="0" applyFont="1" applyFill="1" applyBorder="1" applyAlignment="1">
      <alignment horizontal="center" vertical="center"/>
    </xf>
    <xf numFmtId="0" fontId="3" fillId="14" borderId="4" xfId="0" applyFont="1" applyFill="1" applyBorder="1" applyAlignment="1">
      <alignment horizontal="center" vertical="center"/>
    </xf>
    <xf numFmtId="0" fontId="3" fillId="14" borderId="15" xfId="0" applyFont="1" applyFill="1" applyBorder="1" applyAlignment="1">
      <alignment horizontal="center" vertical="center"/>
    </xf>
    <xf numFmtId="0" fontId="3" fillId="14" borderId="2" xfId="0" applyFont="1" applyFill="1" applyBorder="1" applyAlignment="1">
      <alignment horizontal="center" vertical="center"/>
    </xf>
    <xf numFmtId="0" fontId="3" fillId="14" borderId="64" xfId="0" applyFont="1" applyFill="1" applyBorder="1" applyAlignment="1">
      <alignment horizontal="center" vertical="center" wrapText="1"/>
    </xf>
    <xf numFmtId="0" fontId="3" fillId="14" borderId="65" xfId="0" applyFont="1" applyFill="1" applyBorder="1" applyAlignment="1">
      <alignment horizontal="center" vertical="center" wrapText="1"/>
    </xf>
    <xf numFmtId="0" fontId="3" fillId="14" borderId="66" xfId="0" applyFont="1" applyFill="1" applyBorder="1" applyAlignment="1">
      <alignment horizontal="center" vertical="center" wrapText="1"/>
    </xf>
    <xf numFmtId="0" fontId="73" fillId="15" borderId="0" xfId="0" applyFont="1" applyFill="1" applyAlignment="1">
      <alignment horizontal="center"/>
    </xf>
    <xf numFmtId="0" fontId="17" fillId="21" borderId="0" xfId="0" applyFont="1" applyFill="1" applyAlignment="1">
      <alignment horizontal="center"/>
    </xf>
    <xf numFmtId="0" fontId="75" fillId="21" borderId="0" xfId="0" applyFont="1" applyFill="1" applyAlignment="1">
      <alignment horizontal="center" vertical="center"/>
    </xf>
    <xf numFmtId="0" fontId="0" fillId="14" borderId="1" xfId="0" applyFill="1" applyBorder="1" applyAlignment="1">
      <alignment horizontal="center" vertical="center"/>
    </xf>
    <xf numFmtId="0" fontId="16" fillId="14" borderId="16" xfId="0" applyFont="1" applyFill="1" applyBorder="1" applyAlignment="1">
      <alignment horizontal="center"/>
    </xf>
    <xf numFmtId="0" fontId="16" fillId="14" borderId="22" xfId="0" applyFont="1" applyFill="1" applyBorder="1" applyAlignment="1">
      <alignment horizontal="center"/>
    </xf>
    <xf numFmtId="0" fontId="16" fillId="14" borderId="17" xfId="0" applyFont="1" applyFill="1" applyBorder="1" applyAlignment="1">
      <alignment horizontal="center"/>
    </xf>
    <xf numFmtId="0" fontId="51" fillId="14" borderId="20" xfId="0" applyFont="1" applyFill="1" applyBorder="1" applyAlignment="1">
      <alignment horizontal="center"/>
    </xf>
    <xf numFmtId="0" fontId="51" fillId="14" borderId="23" xfId="0" applyFont="1" applyFill="1" applyBorder="1" applyAlignment="1">
      <alignment horizontal="center"/>
    </xf>
    <xf numFmtId="0" fontId="51" fillId="14" borderId="21" xfId="0" applyFont="1" applyFill="1" applyBorder="1" applyAlignment="1">
      <alignment horizontal="center"/>
    </xf>
    <xf numFmtId="0" fontId="55" fillId="14" borderId="18" xfId="0" applyFont="1" applyFill="1" applyBorder="1" applyAlignment="1">
      <alignment horizontal="center"/>
    </xf>
    <xf numFmtId="0" fontId="55" fillId="14" borderId="0" xfId="0" applyFont="1" applyFill="1" applyBorder="1" applyAlignment="1">
      <alignment horizontal="center"/>
    </xf>
    <xf numFmtId="0" fontId="55" fillId="14" borderId="19" xfId="0" applyFont="1" applyFill="1" applyBorder="1" applyAlignment="1">
      <alignment horizontal="center"/>
    </xf>
    <xf numFmtId="0" fontId="19" fillId="14" borderId="16" xfId="0" applyFont="1" applyFill="1" applyBorder="1" applyAlignment="1">
      <alignment horizontal="center" vertical="center"/>
    </xf>
    <xf numFmtId="0" fontId="19" fillId="14" borderId="22" xfId="0" applyFont="1" applyFill="1" applyBorder="1" applyAlignment="1">
      <alignment horizontal="center" vertical="center"/>
    </xf>
    <xf numFmtId="0" fontId="19" fillId="14" borderId="17" xfId="0" applyFont="1" applyFill="1" applyBorder="1" applyAlignment="1">
      <alignment horizontal="center" vertical="center"/>
    </xf>
    <xf numFmtId="0" fontId="19" fillId="14" borderId="18" xfId="0" applyFont="1" applyFill="1" applyBorder="1" applyAlignment="1">
      <alignment horizontal="center" vertical="center"/>
    </xf>
    <xf numFmtId="0" fontId="19" fillId="14" borderId="0" xfId="0" applyFont="1" applyFill="1" applyBorder="1" applyAlignment="1">
      <alignment horizontal="center" vertical="center"/>
    </xf>
    <xf numFmtId="0" fontId="19" fillId="14" borderId="19" xfId="0" applyFont="1" applyFill="1" applyBorder="1" applyAlignment="1">
      <alignment horizontal="center" vertical="center"/>
    </xf>
    <xf numFmtId="0" fontId="19" fillId="14" borderId="20" xfId="0" applyFont="1" applyFill="1" applyBorder="1" applyAlignment="1">
      <alignment horizontal="center" vertical="center"/>
    </xf>
    <xf numFmtId="0" fontId="19" fillId="14" borderId="23" xfId="0" applyFont="1" applyFill="1" applyBorder="1" applyAlignment="1">
      <alignment horizontal="center" vertical="center"/>
    </xf>
    <xf numFmtId="0" fontId="19" fillId="14" borderId="21" xfId="0" applyFont="1" applyFill="1" applyBorder="1" applyAlignment="1">
      <alignment horizontal="center" vertical="center"/>
    </xf>
    <xf numFmtId="0" fontId="3" fillId="12" borderId="3" xfId="0" applyFont="1" applyFill="1" applyBorder="1" applyAlignment="1" applyProtection="1">
      <alignment horizontal="center" vertical="center"/>
    </xf>
    <xf numFmtId="0" fontId="3" fillId="24" borderId="4" xfId="0" applyFont="1" applyFill="1" applyBorder="1" applyAlignment="1" applyProtection="1">
      <alignment horizontal="right" vertical="center"/>
    </xf>
    <xf numFmtId="0" fontId="3" fillId="24" borderId="15" xfId="0" applyFont="1" applyFill="1" applyBorder="1" applyAlignment="1" applyProtection="1">
      <alignment horizontal="right" vertical="center"/>
    </xf>
    <xf numFmtId="0" fontId="3" fillId="24" borderId="2" xfId="0" applyFont="1" applyFill="1" applyBorder="1" applyAlignment="1" applyProtection="1">
      <alignment horizontal="right" vertical="center"/>
    </xf>
    <xf numFmtId="0" fontId="3" fillId="30" borderId="1" xfId="0" applyFont="1" applyFill="1" applyBorder="1" applyAlignment="1" applyProtection="1">
      <alignment horizontal="center" vertical="center"/>
    </xf>
    <xf numFmtId="0" fontId="3" fillId="20" borderId="1" xfId="0" applyFont="1" applyFill="1" applyBorder="1" applyAlignment="1" applyProtection="1">
      <alignment horizontal="center" vertical="center"/>
    </xf>
    <xf numFmtId="0" fontId="0" fillId="28" borderId="7" xfId="0" applyFill="1" applyBorder="1" applyAlignment="1" applyProtection="1">
      <alignment horizontal="center" vertical="center"/>
    </xf>
    <xf numFmtId="0" fontId="0" fillId="28" borderId="10" xfId="0" applyFill="1" applyBorder="1" applyAlignment="1" applyProtection="1">
      <alignment horizontal="center" vertical="center"/>
    </xf>
    <xf numFmtId="0" fontId="3" fillId="14" borderId="7" xfId="0" applyFont="1" applyFill="1" applyBorder="1" applyAlignment="1" applyProtection="1">
      <alignment horizontal="center" vertical="center" textRotation="90" wrapText="1"/>
    </xf>
    <xf numFmtId="0" fontId="3" fillId="14" borderId="10" xfId="0" applyFont="1" applyFill="1" applyBorder="1" applyAlignment="1" applyProtection="1">
      <alignment horizontal="center" vertical="center" textRotation="90" wrapText="1"/>
    </xf>
    <xf numFmtId="0" fontId="3" fillId="28" borderId="7" xfId="0" applyFont="1" applyFill="1" applyBorder="1" applyAlignment="1" applyProtection="1">
      <alignment horizontal="center" vertical="center" textRotation="90"/>
    </xf>
    <xf numFmtId="0" fontId="3" fillId="28" borderId="10" xfId="0" applyFont="1" applyFill="1" applyBorder="1" applyAlignment="1" applyProtection="1">
      <alignment horizontal="center" vertical="center" textRotation="90"/>
    </xf>
    <xf numFmtId="0" fontId="15" fillId="14" borderId="16" xfId="0" applyFont="1" applyFill="1" applyBorder="1" applyAlignment="1" applyProtection="1">
      <alignment horizontal="center"/>
    </xf>
    <xf numFmtId="0" fontId="15" fillId="14" borderId="22" xfId="0" applyFont="1" applyFill="1" applyBorder="1" applyAlignment="1" applyProtection="1">
      <alignment horizontal="center"/>
    </xf>
    <xf numFmtId="0" fontId="15" fillId="14" borderId="17" xfId="0" applyFont="1" applyFill="1" applyBorder="1" applyAlignment="1" applyProtection="1">
      <alignment horizontal="center"/>
    </xf>
    <xf numFmtId="0" fontId="32" fillId="14" borderId="18" xfId="0" applyFont="1" applyFill="1" applyBorder="1" applyAlignment="1" applyProtection="1">
      <alignment horizontal="center"/>
    </xf>
    <xf numFmtId="0" fontId="32" fillId="14" borderId="0" xfId="0" applyFont="1" applyFill="1" applyBorder="1" applyAlignment="1" applyProtection="1">
      <alignment horizontal="center"/>
    </xf>
    <xf numFmtId="0" fontId="32" fillId="14" borderId="19" xfId="0" applyFont="1" applyFill="1" applyBorder="1" applyAlignment="1" applyProtection="1">
      <alignment horizontal="center"/>
    </xf>
    <xf numFmtId="0" fontId="15" fillId="14" borderId="20" xfId="0" applyFont="1" applyFill="1" applyBorder="1" applyAlignment="1" applyProtection="1">
      <alignment horizontal="center"/>
    </xf>
    <xf numFmtId="0" fontId="15" fillId="14" borderId="23" xfId="0" applyFont="1" applyFill="1" applyBorder="1" applyAlignment="1" applyProtection="1">
      <alignment horizontal="center"/>
    </xf>
    <xf numFmtId="0" fontId="15" fillId="14" borderId="21" xfId="0" applyFont="1" applyFill="1" applyBorder="1" applyAlignment="1" applyProtection="1">
      <alignment horizontal="center"/>
    </xf>
    <xf numFmtId="0" fontId="32" fillId="14" borderId="20" xfId="0" applyFont="1" applyFill="1" applyBorder="1" applyAlignment="1" applyProtection="1">
      <alignment horizontal="center"/>
    </xf>
    <xf numFmtId="0" fontId="32" fillId="14" borderId="23" xfId="0" applyFont="1" applyFill="1" applyBorder="1" applyAlignment="1" applyProtection="1">
      <alignment horizontal="center"/>
    </xf>
    <xf numFmtId="0" fontId="32" fillId="14" borderId="21" xfId="0" applyFont="1" applyFill="1" applyBorder="1" applyAlignment="1" applyProtection="1">
      <alignment horizontal="center"/>
    </xf>
    <xf numFmtId="0" fontId="3" fillId="14" borderId="7" xfId="0" applyFont="1" applyFill="1" applyBorder="1" applyAlignment="1" applyProtection="1">
      <alignment horizontal="center" vertical="center"/>
    </xf>
    <xf numFmtId="0" fontId="3" fillId="14" borderId="29" xfId="0" applyFont="1" applyFill="1" applyBorder="1" applyAlignment="1" applyProtection="1">
      <alignment horizontal="center" vertical="center"/>
    </xf>
    <xf numFmtId="0" fontId="3" fillId="14" borderId="10" xfId="0" applyFont="1" applyFill="1" applyBorder="1" applyAlignment="1" applyProtection="1">
      <alignment horizontal="center" vertical="center"/>
    </xf>
    <xf numFmtId="0" fontId="3" fillId="14" borderId="7" xfId="0" applyFont="1" applyFill="1" applyBorder="1" applyAlignment="1" applyProtection="1">
      <alignment horizontal="right" vertical="center"/>
    </xf>
    <xf numFmtId="0" fontId="3" fillId="14" borderId="10" xfId="0" applyFont="1" applyFill="1" applyBorder="1" applyAlignment="1" applyProtection="1">
      <alignment horizontal="right" vertical="center"/>
    </xf>
    <xf numFmtId="0" fontId="0" fillId="29" borderId="0" xfId="0" applyFill="1" applyAlignment="1" applyProtection="1">
      <alignment horizontal="center"/>
    </xf>
    <xf numFmtId="0" fontId="0" fillId="28" borderId="7" xfId="0" applyFill="1" applyBorder="1" applyAlignment="1">
      <alignment horizontal="center" vertical="center"/>
    </xf>
    <xf numFmtId="0" fontId="0" fillId="28" borderId="10" xfId="0" applyFill="1" applyBorder="1" applyAlignment="1">
      <alignment horizontal="center" vertical="center"/>
    </xf>
    <xf numFmtId="0" fontId="3" fillId="24" borderId="4" xfId="0" applyFont="1" applyFill="1" applyBorder="1" applyAlignment="1" applyProtection="1">
      <alignment horizontal="center" vertical="center"/>
    </xf>
    <xf numFmtId="0" fontId="3" fillId="24" borderId="15" xfId="0" applyFont="1" applyFill="1" applyBorder="1" applyAlignment="1" applyProtection="1">
      <alignment horizontal="center" vertical="center"/>
    </xf>
    <xf numFmtId="0" fontId="3" fillId="24" borderId="2" xfId="0" applyFont="1" applyFill="1" applyBorder="1" applyAlignment="1" applyProtection="1">
      <alignment horizontal="center" vertical="center"/>
    </xf>
    <xf numFmtId="0" fontId="3" fillId="28" borderId="7" xfId="0" applyFont="1" applyFill="1" applyBorder="1" applyAlignment="1">
      <alignment horizontal="center" vertical="center" textRotation="90"/>
    </xf>
    <xf numFmtId="0" fontId="3" fillId="28" borderId="10" xfId="0" applyFont="1" applyFill="1" applyBorder="1" applyAlignment="1">
      <alignment horizontal="center" vertical="center" textRotation="90"/>
    </xf>
    <xf numFmtId="0" fontId="15" fillId="14" borderId="16" xfId="0" applyFont="1" applyFill="1" applyBorder="1" applyAlignment="1">
      <alignment horizontal="center"/>
    </xf>
    <xf numFmtId="0" fontId="15" fillId="14" borderId="22" xfId="0" applyFont="1" applyFill="1" applyBorder="1" applyAlignment="1">
      <alignment horizontal="center"/>
    </xf>
    <xf numFmtId="0" fontId="15" fillId="14" borderId="17" xfId="0" applyFont="1" applyFill="1" applyBorder="1" applyAlignment="1">
      <alignment horizontal="center"/>
    </xf>
    <xf numFmtId="0" fontId="32" fillId="14" borderId="18" xfId="0" applyFont="1" applyFill="1" applyBorder="1" applyAlignment="1">
      <alignment horizontal="center"/>
    </xf>
    <xf numFmtId="0" fontId="32" fillId="14" borderId="0" xfId="0" applyFont="1" applyFill="1" applyBorder="1" applyAlignment="1">
      <alignment horizontal="center"/>
    </xf>
    <xf numFmtId="0" fontId="32" fillId="14" borderId="19" xfId="0" applyFont="1" applyFill="1" applyBorder="1" applyAlignment="1">
      <alignment horizontal="center"/>
    </xf>
    <xf numFmtId="0" fontId="15" fillId="14" borderId="20" xfId="0" applyFont="1" applyFill="1" applyBorder="1" applyAlignment="1">
      <alignment horizontal="center"/>
    </xf>
    <xf numFmtId="0" fontId="15" fillId="14" borderId="23" xfId="0" applyFont="1" applyFill="1" applyBorder="1" applyAlignment="1">
      <alignment horizontal="center"/>
    </xf>
    <xf numFmtId="0" fontId="15" fillId="14" borderId="21" xfId="0" applyFont="1" applyFill="1" applyBorder="1" applyAlignment="1">
      <alignment horizontal="center"/>
    </xf>
    <xf numFmtId="0" fontId="32" fillId="14" borderId="24" xfId="0" applyFont="1" applyFill="1" applyBorder="1" applyAlignment="1">
      <alignment horizontal="center"/>
    </xf>
    <xf numFmtId="0" fontId="32" fillId="14" borderId="25" xfId="0" applyFont="1" applyFill="1" applyBorder="1" applyAlignment="1">
      <alignment horizontal="center"/>
    </xf>
    <xf numFmtId="0" fontId="32" fillId="14" borderId="26" xfId="0" applyFont="1" applyFill="1" applyBorder="1" applyAlignment="1">
      <alignment horizontal="center"/>
    </xf>
    <xf numFmtId="0" fontId="3" fillId="14" borderId="7" xfId="0" applyFont="1" applyFill="1" applyBorder="1" applyAlignment="1">
      <alignment horizontal="center" vertical="center"/>
    </xf>
    <xf numFmtId="0" fontId="3" fillId="14" borderId="7" xfId="0" applyFont="1" applyFill="1" applyBorder="1" applyAlignment="1">
      <alignment horizontal="right" vertical="center"/>
    </xf>
    <xf numFmtId="0" fontId="3" fillId="14" borderId="10" xfId="0" applyFont="1" applyFill="1" applyBorder="1" applyAlignment="1">
      <alignment horizontal="right" vertical="center"/>
    </xf>
    <xf numFmtId="0" fontId="0" fillId="29" borderId="0" xfId="0" applyFill="1" applyAlignment="1">
      <alignment horizontal="center"/>
    </xf>
    <xf numFmtId="0" fontId="3" fillId="14" borderId="7" xfId="0" applyFont="1" applyFill="1" applyBorder="1" applyAlignment="1">
      <alignment horizontal="center" vertical="center" textRotation="90" wrapText="1"/>
    </xf>
    <xf numFmtId="0" fontId="3" fillId="14" borderId="10" xfId="0" applyFont="1" applyFill="1" applyBorder="1" applyAlignment="1">
      <alignment horizontal="center" vertical="center" textRotation="90" wrapText="1"/>
    </xf>
    <xf numFmtId="0" fontId="18" fillId="11" borderId="1" xfId="0" applyFont="1" applyFill="1" applyBorder="1" applyAlignment="1">
      <alignment horizontal="center" vertical="center"/>
    </xf>
    <xf numFmtId="0" fontId="18" fillId="11" borderId="7" xfId="0" applyFont="1" applyFill="1" applyBorder="1" applyAlignment="1">
      <alignment horizontal="center" vertical="center"/>
    </xf>
    <xf numFmtId="0" fontId="0" fillId="34" borderId="4" xfId="0" applyFill="1" applyBorder="1" applyAlignment="1">
      <alignment horizontal="center" vertical="center"/>
    </xf>
    <xf numFmtId="0" fontId="0" fillId="34" borderId="15" xfId="0" applyFill="1" applyBorder="1" applyAlignment="1">
      <alignment horizontal="center" vertical="center"/>
    </xf>
    <xf numFmtId="0" fontId="0" fillId="34" borderId="2" xfId="0" applyFill="1" applyBorder="1" applyAlignment="1">
      <alignment horizontal="center" vertical="center"/>
    </xf>
    <xf numFmtId="0" fontId="0" fillId="34" borderId="7" xfId="0" applyFill="1" applyBorder="1" applyAlignment="1">
      <alignment horizontal="center" vertical="center"/>
    </xf>
    <xf numFmtId="0" fontId="0" fillId="34" borderId="10" xfId="0" applyFill="1" applyBorder="1" applyAlignment="1">
      <alignment horizontal="center" vertical="center"/>
    </xf>
    <xf numFmtId="0" fontId="0" fillId="34" borderId="7" xfId="0" applyFill="1" applyBorder="1" applyAlignment="1">
      <alignment horizontal="center" vertical="center" wrapText="1"/>
    </xf>
    <xf numFmtId="0" fontId="0" fillId="34" borderId="10" xfId="0" applyFill="1" applyBorder="1" applyAlignment="1">
      <alignment horizontal="center" vertical="center" wrapText="1"/>
    </xf>
    <xf numFmtId="0" fontId="0" fillId="24" borderId="4" xfId="0" applyFill="1" applyBorder="1" applyAlignment="1">
      <alignment horizontal="center" vertical="center"/>
    </xf>
    <xf numFmtId="0" fontId="0" fillId="24" borderId="15" xfId="0" applyFill="1" applyBorder="1" applyAlignment="1">
      <alignment horizontal="center" vertical="center"/>
    </xf>
    <xf numFmtId="0" fontId="0" fillId="24" borderId="2" xfId="0" applyFill="1" applyBorder="1" applyAlignment="1">
      <alignment horizontal="center" vertical="center"/>
    </xf>
    <xf numFmtId="0" fontId="24" fillId="14" borderId="18" xfId="0" applyFont="1" applyFill="1" applyBorder="1" applyAlignment="1">
      <alignment horizontal="center" vertical="center"/>
    </xf>
    <xf numFmtId="0" fontId="24" fillId="14" borderId="0" xfId="0" applyFont="1" applyFill="1" applyBorder="1" applyAlignment="1">
      <alignment horizontal="center" vertical="center"/>
    </xf>
    <xf numFmtId="0" fontId="24" fillId="14" borderId="19"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3" xfId="0" applyFont="1" applyFill="1" applyBorder="1" applyAlignment="1">
      <alignment horizontal="center" vertical="center"/>
    </xf>
    <xf numFmtId="0" fontId="3" fillId="14" borderId="21" xfId="0" applyFont="1" applyFill="1" applyBorder="1" applyAlignment="1">
      <alignment horizontal="center" vertical="center"/>
    </xf>
    <xf numFmtId="0" fontId="39" fillId="14" borderId="24" xfId="0" applyFont="1" applyFill="1" applyBorder="1" applyAlignment="1">
      <alignment horizontal="center" vertical="center"/>
    </xf>
    <xf numFmtId="0" fontId="39" fillId="14" borderId="25" xfId="0" applyFont="1" applyFill="1" applyBorder="1" applyAlignment="1">
      <alignment horizontal="center" vertical="center"/>
    </xf>
    <xf numFmtId="0" fontId="39" fillId="14" borderId="26" xfId="0" applyFont="1" applyFill="1" applyBorder="1" applyAlignment="1">
      <alignment horizontal="center" vertical="center"/>
    </xf>
    <xf numFmtId="0" fontId="0" fillId="24" borderId="7" xfId="0" applyFill="1" applyBorder="1" applyAlignment="1">
      <alignment horizontal="center" vertical="center" wrapText="1"/>
    </xf>
    <xf numFmtId="0" fontId="0" fillId="24" borderId="10" xfId="0" applyFill="1" applyBorder="1" applyAlignment="1">
      <alignment horizontal="center" vertical="center" wrapText="1"/>
    </xf>
    <xf numFmtId="0" fontId="0" fillId="24" borderId="7" xfId="0" applyFill="1" applyBorder="1" applyAlignment="1">
      <alignment horizontal="center" vertical="center"/>
    </xf>
    <xf numFmtId="0" fontId="0" fillId="24" borderId="10" xfId="0" applyFill="1" applyBorder="1" applyAlignment="1">
      <alignment horizontal="center" vertical="center"/>
    </xf>
    <xf numFmtId="0" fontId="0" fillId="0" borderId="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15" xfId="0" applyBorder="1" applyAlignment="1" applyProtection="1">
      <alignment vertical="center"/>
      <protection locked="0"/>
    </xf>
    <xf numFmtId="0" fontId="0" fillId="0" borderId="2" xfId="0" applyBorder="1" applyAlignment="1" applyProtection="1">
      <alignment vertical="center"/>
      <protection locked="0"/>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55" fillId="0" borderId="27" xfId="0" applyFont="1" applyBorder="1" applyAlignment="1">
      <alignment horizontal="center" vertical="center"/>
    </xf>
    <xf numFmtId="0" fontId="55" fillId="0" borderId="0" xfId="0" applyFont="1" applyBorder="1" applyAlignment="1">
      <alignment horizontal="center" vertical="center"/>
    </xf>
    <xf numFmtId="0" fontId="55" fillId="0" borderId="30" xfId="0" applyFont="1" applyBorder="1" applyAlignment="1">
      <alignment horizontal="center" vertical="center"/>
    </xf>
    <xf numFmtId="0" fontId="51" fillId="0" borderId="12" xfId="0" applyFont="1" applyBorder="1" applyAlignment="1">
      <alignment horizontal="center" vertical="center"/>
    </xf>
    <xf numFmtId="0" fontId="51" fillId="0" borderId="3" xfId="0" applyFont="1" applyBorder="1" applyAlignment="1">
      <alignment horizontal="center" vertical="center"/>
    </xf>
    <xf numFmtId="0" fontId="51"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pplyAlignment="1" applyProtection="1">
      <alignment horizontal="left"/>
      <protection locked="0"/>
    </xf>
    <xf numFmtId="0" fontId="0" fillId="0" borderId="1" xfId="0" applyBorder="1" applyAlignment="1" applyProtection="1">
      <alignment horizontal="center" vertical="center"/>
      <protection locked="0"/>
    </xf>
    <xf numFmtId="0" fontId="0" fillId="0" borderId="3" xfId="0" applyBorder="1" applyAlignment="1">
      <alignment horizontal="left" vertical="center" wrapText="1"/>
    </xf>
    <xf numFmtId="0" fontId="0" fillId="0" borderId="1" xfId="0" applyBorder="1" applyAlignment="1">
      <alignment horizontal="center"/>
    </xf>
    <xf numFmtId="0" fontId="0" fillId="0" borderId="4"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1" xfId="0" applyBorder="1" applyAlignment="1">
      <alignment horizontal="center" vertical="center"/>
    </xf>
    <xf numFmtId="0" fontId="82" fillId="0" borderId="1" xfId="0" applyFont="1" applyBorder="1" applyAlignment="1" applyProtection="1">
      <alignment horizontal="center" vertical="center"/>
      <protection locked="0"/>
    </xf>
    <xf numFmtId="0" fontId="83" fillId="0" borderId="1" xfId="0" applyFont="1" applyBorder="1" applyAlignment="1" applyProtection="1">
      <alignment horizontal="left" vertical="center"/>
      <protection locked="0"/>
    </xf>
    <xf numFmtId="0" fontId="84" fillId="0" borderId="67" xfId="0" applyFont="1" applyBorder="1" applyAlignment="1" applyProtection="1">
      <alignment horizontal="left" vertical="center"/>
      <protection locked="0"/>
    </xf>
  </cellXfs>
  <cellStyles count="7">
    <cellStyle name="Hyperlink" xfId="3" builtinId="8"/>
    <cellStyle name="Normal" xfId="0" builtinId="0"/>
    <cellStyle name="Normal 2" xfId="2"/>
    <cellStyle name="Normal 2 2 2" xfId="4"/>
    <cellStyle name="Normal 2 2 6" xfId="5"/>
    <cellStyle name="Normal 3" xfId="1"/>
    <cellStyle name="Normal 4 4" xfId="6"/>
  </cellStyles>
  <dxfs count="50">
    <dxf>
      <font>
        <color theme="1"/>
      </font>
      <fill>
        <patternFill>
          <bgColor theme="0"/>
        </patternFill>
      </fill>
    </dxf>
    <dxf>
      <font>
        <color theme="1"/>
      </font>
      <fill>
        <patternFill>
          <bgColor theme="0"/>
        </patternFill>
      </fill>
    </dxf>
    <dxf>
      <fill>
        <patternFill>
          <bgColor theme="0"/>
        </patternFill>
      </fill>
    </dxf>
    <dxf>
      <fill>
        <patternFill>
          <bgColor rgb="FF00B050"/>
        </patternFill>
      </fill>
    </dxf>
    <dxf>
      <font>
        <color rgb="FF9C0006"/>
      </font>
      <fill>
        <patternFill>
          <bgColor rgb="FFFFC7CE"/>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theme="0"/>
        </patternFill>
      </fill>
    </dxf>
    <dxf>
      <font>
        <condense val="0"/>
        <extend val="0"/>
        <color rgb="FF006100"/>
      </font>
      <fill>
        <patternFill>
          <bgColor rgb="FFC6EFCE"/>
        </patternFill>
      </fill>
    </dxf>
    <dxf>
      <font>
        <condense val="0"/>
        <extend val="0"/>
        <color rgb="FF9C0006"/>
      </font>
      <fill>
        <patternFill>
          <bgColor rgb="FFFFC7CE"/>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patternFill>
      </fill>
    </dxf>
    <dxf>
      <font>
        <b/>
        <i val="0"/>
        <color theme="1"/>
      </font>
      <fill>
        <patternFill>
          <bgColor theme="0"/>
        </patternFill>
      </fill>
    </dxf>
    <dxf>
      <font>
        <b/>
        <i val="0"/>
        <color theme="0"/>
      </font>
      <fill>
        <patternFill>
          <bgColor theme="3" tint="0.39994506668294322"/>
        </patternFill>
      </fill>
    </dxf>
    <dxf>
      <fill>
        <patternFill>
          <bgColor rgb="FFFFFF00"/>
        </patternFill>
      </fill>
    </dxf>
    <dxf>
      <fill>
        <patternFill>
          <bgColor rgb="FFFFFF00"/>
        </patternFill>
      </fill>
    </dxf>
    <dxf>
      <font>
        <color theme="1"/>
      </font>
      <fill>
        <patternFill>
          <bgColor theme="0"/>
        </patternFill>
      </fill>
    </dxf>
    <dxf>
      <font>
        <color theme="1"/>
      </font>
      <fill>
        <patternFill>
          <bgColor theme="0"/>
        </patternFill>
      </fill>
    </dxf>
    <dxf>
      <fill>
        <patternFill>
          <bgColor theme="5" tint="0.39994506668294322"/>
        </patternFill>
      </fill>
    </dxf>
    <dxf>
      <fill>
        <patternFill>
          <bgColor theme="0" tint="-0.24994659260841701"/>
        </patternFill>
      </fill>
    </dxf>
    <dxf>
      <fill>
        <patternFill>
          <bgColor theme="0" tint="-0.24994659260841701"/>
        </patternFill>
      </fill>
    </dxf>
    <dxf>
      <fill>
        <patternFill>
          <bgColor theme="6" tint="-0.24994659260841701"/>
        </patternFill>
      </fill>
    </dxf>
    <dxf>
      <font>
        <color theme="6" tint="-0.24994659260841701"/>
      </font>
    </dxf>
    <dxf>
      <font>
        <color rgb="FF9C0006"/>
      </font>
      <fill>
        <patternFill>
          <bgColor rgb="FFFFC7CE"/>
        </patternFill>
      </fill>
    </dxf>
    <dxf>
      <font>
        <color theme="0" tint="-0.14996795556505021"/>
      </font>
      <fill>
        <patternFill>
          <bgColor theme="0" tint="-0.14996795556505021"/>
        </patternFill>
      </fill>
    </dxf>
    <dxf>
      <border>
        <left style="thin">
          <color auto="1"/>
        </left>
        <right style="thin">
          <color auto="1"/>
        </right>
        <top style="thin">
          <color auto="1"/>
        </top>
        <bottom style="thin">
          <color auto="1"/>
        </bottom>
        <vertical/>
        <horizontal/>
      </border>
    </dxf>
    <dxf>
      <fill>
        <patternFill>
          <bgColor theme="0"/>
        </patternFill>
      </fill>
    </dxf>
    <dxf>
      <fill>
        <patternFill>
          <bgColor theme="0"/>
        </patternFill>
      </fill>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Petunjuk!A1"/><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1" Type="http://schemas.openxmlformats.org/officeDocument/2006/relationships/hyperlink" Target="#HOME!A1"/></Relationships>
</file>

<file path=xl/drawings/_rels/drawing14.xml.rels><?xml version="1.0" encoding="UTF-8" standalone="yes"?>
<Relationships xmlns="http://schemas.openxmlformats.org/package/2006/relationships"><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hyperlink" Target="#'Wali Kelas'!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2</xdr:col>
      <xdr:colOff>91965</xdr:colOff>
      <xdr:row>0</xdr:row>
      <xdr:rowOff>61141</xdr:rowOff>
    </xdr:from>
    <xdr:to>
      <xdr:col>3</xdr:col>
      <xdr:colOff>479533</xdr:colOff>
      <xdr:row>2</xdr:row>
      <xdr:rowOff>268821</xdr:rowOff>
    </xdr:to>
    <xdr:pic>
      <xdr:nvPicPr>
        <xdr:cNvPr id="3" name="Picture 2"/>
        <xdr:cNvPicPr>
          <a:picLocks noChangeAspect="1"/>
        </xdr:cNvPicPr>
      </xdr:nvPicPr>
      <xdr:blipFill>
        <a:blip xmlns:r="http://schemas.openxmlformats.org/officeDocument/2006/relationships" r:embed="rId1"/>
        <a:stretch>
          <a:fillRect/>
        </a:stretch>
      </xdr:blipFill>
      <xdr:spPr>
        <a:xfrm rot="21408186">
          <a:off x="262758" y="61141"/>
          <a:ext cx="998482" cy="595249"/>
        </a:xfrm>
        <a:prstGeom prst="roundRect">
          <a:avLst>
            <a:gd name="adj" fmla="val 9377"/>
          </a:avLst>
        </a:prstGeom>
        <a:ln>
          <a:noFill/>
        </a:ln>
        <a:effectLst>
          <a:outerShdw blurRad="152400" dist="12000" dir="900000" sy="98000" kx="110000" ky="200000" algn="tl" rotWithShape="0">
            <a:srgbClr val="000000">
              <a:alpha val="30000"/>
            </a:srgbClr>
          </a:outerShdw>
        </a:effectLst>
        <a:scene3d>
          <a:camera prst="perspectiveRelaxed">
            <a:rot lat="19800000" lon="1200000" rev="20820000"/>
          </a:camera>
          <a:lightRig rig="threePt" dir="t"/>
        </a:scene3d>
        <a:sp3d contourW="6350" prstMaterial="matte">
          <a:bevelT w="101600" h="101600"/>
          <a:contourClr>
            <a:srgbClr val="969696"/>
          </a:contourClr>
        </a:sp3d>
      </xdr:spPr>
    </xdr:pic>
    <xdr:clientData/>
  </xdr:twoCellAnchor>
  <xdr:twoCellAnchor editAs="oneCell">
    <xdr:from>
      <xdr:col>7</xdr:col>
      <xdr:colOff>499244</xdr:colOff>
      <xdr:row>1</xdr:row>
      <xdr:rowOff>15816</xdr:rowOff>
    </xdr:from>
    <xdr:to>
      <xdr:col>8</xdr:col>
      <xdr:colOff>479536</xdr:colOff>
      <xdr:row>2</xdr:row>
      <xdr:rowOff>333687</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5847" y="114350"/>
          <a:ext cx="591206" cy="606906"/>
        </a:xfrm>
        <a:prstGeom prst="rect">
          <a:avLst/>
        </a:prstGeom>
      </xdr:spPr>
    </xdr:pic>
    <xdr:clientData/>
  </xdr:twoCellAnchor>
  <xdr:twoCellAnchor editAs="oneCell">
    <xdr:from>
      <xdr:col>9</xdr:col>
      <xdr:colOff>52552</xdr:colOff>
      <xdr:row>3</xdr:row>
      <xdr:rowOff>420223</xdr:rowOff>
    </xdr:from>
    <xdr:to>
      <xdr:col>9</xdr:col>
      <xdr:colOff>417131</xdr:colOff>
      <xdr:row>4</xdr:row>
      <xdr:rowOff>203638</xdr:rowOff>
    </xdr:to>
    <xdr:pic>
      <xdr:nvPicPr>
        <xdr:cNvPr id="5" name="Picture 4">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7F7F7"/>
            </a:clrFrom>
            <a:clrTo>
              <a:srgbClr val="F7F7F7">
                <a:alpha val="0"/>
              </a:srgbClr>
            </a:clrTo>
          </a:clrChange>
        </a:blip>
        <a:stretch>
          <a:fillRect/>
        </a:stretch>
      </xdr:blipFill>
      <xdr:spPr>
        <a:xfrm>
          <a:off x="5760983" y="1149378"/>
          <a:ext cx="364579" cy="210398"/>
        </a:xfrm>
        <a:prstGeom prst="rect">
          <a:avLst/>
        </a:prstGeom>
      </xdr:spPr>
    </xdr:pic>
    <xdr:clientData/>
  </xdr:twoCellAnchor>
  <xdr:twoCellAnchor editAs="oneCell">
    <xdr:from>
      <xdr:col>9</xdr:col>
      <xdr:colOff>652096</xdr:colOff>
      <xdr:row>1</xdr:row>
      <xdr:rowOff>80596</xdr:rowOff>
    </xdr:from>
    <xdr:to>
      <xdr:col>10</xdr:col>
      <xdr:colOff>600807</xdr:colOff>
      <xdr:row>3</xdr:row>
      <xdr:rowOff>366346</xdr:rowOff>
    </xdr:to>
    <xdr:pic>
      <xdr:nvPicPr>
        <xdr:cNvPr id="2" name="Picture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345115" y="175846"/>
          <a:ext cx="952500" cy="9158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333375</xdr:colOff>
      <xdr:row>3</xdr:row>
      <xdr:rowOff>38100</xdr:rowOff>
    </xdr:to>
    <xdr:sp macro="" textlink="">
      <xdr:nvSpPr>
        <xdr:cNvPr id="2" name="Rounded Rectangle 1">
          <a:hlinkClick xmlns:r="http://schemas.openxmlformats.org/officeDocument/2006/relationships" r:id="rId1"/>
        </xdr:cNvPr>
        <xdr:cNvSpPr/>
      </xdr:nvSpPr>
      <xdr:spPr>
        <a:xfrm>
          <a:off x="9763125" y="200025"/>
          <a:ext cx="942975" cy="447675"/>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lang="en-U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333375</xdr:colOff>
      <xdr:row>3</xdr:row>
      <xdr:rowOff>38100</xdr:rowOff>
    </xdr:to>
    <xdr:sp macro="" textlink="">
      <xdr:nvSpPr>
        <xdr:cNvPr id="2" name="Rounded Rectangle 1">
          <a:hlinkClick xmlns:r="http://schemas.openxmlformats.org/officeDocument/2006/relationships" r:id="rId1"/>
        </xdr:cNvPr>
        <xdr:cNvSpPr/>
      </xdr:nvSpPr>
      <xdr:spPr>
        <a:xfrm>
          <a:off x="9763125" y="200025"/>
          <a:ext cx="942975" cy="447675"/>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lang="en-U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HOME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333375</xdr:colOff>
      <xdr:row>3</xdr:row>
      <xdr:rowOff>38100</xdr:rowOff>
    </xdr:to>
    <xdr:sp macro="" textlink="">
      <xdr:nvSpPr>
        <xdr:cNvPr id="2" name="Rounded Rectangle 1">
          <a:hlinkClick xmlns:r="http://schemas.openxmlformats.org/officeDocument/2006/relationships" r:id="rId1"/>
        </xdr:cNvPr>
        <xdr:cNvSpPr/>
      </xdr:nvSpPr>
      <xdr:spPr>
        <a:xfrm>
          <a:off x="9763125" y="200025"/>
          <a:ext cx="942975" cy="447675"/>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lang="en-U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HOME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24</xdr:col>
      <xdr:colOff>57150</xdr:colOff>
      <xdr:row>3</xdr:row>
      <xdr:rowOff>95250</xdr:rowOff>
    </xdr:from>
    <xdr:to>
      <xdr:col>26</xdr:col>
      <xdr:colOff>190500</xdr:colOff>
      <xdr:row>4</xdr:row>
      <xdr:rowOff>104775</xdr:rowOff>
    </xdr:to>
    <xdr:sp macro="" textlink="">
      <xdr:nvSpPr>
        <xdr:cNvPr id="2" name="Rounded Rectangle 1">
          <a:hlinkClick xmlns:r="http://schemas.openxmlformats.org/officeDocument/2006/relationships" r:id="rId1"/>
        </xdr:cNvPr>
        <xdr:cNvSpPr/>
      </xdr:nvSpPr>
      <xdr:spPr>
        <a:xfrm>
          <a:off x="15306675" y="676275"/>
          <a:ext cx="942975" cy="447675"/>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lang="en-U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228600</xdr:colOff>
      <xdr:row>0</xdr:row>
      <xdr:rowOff>152400</xdr:rowOff>
    </xdr:from>
    <xdr:to>
      <xdr:col>12</xdr:col>
      <xdr:colOff>485776</xdr:colOff>
      <xdr:row>1</xdr:row>
      <xdr:rowOff>302078</xdr:rowOff>
    </xdr:to>
    <xdr:sp macro="" textlink="">
      <xdr:nvSpPr>
        <xdr:cNvPr id="2" name="Rounded Rectangle 1">
          <a:hlinkClick xmlns:r="http://schemas.openxmlformats.org/officeDocument/2006/relationships" r:id="rId1"/>
        </xdr:cNvPr>
        <xdr:cNvSpPr/>
      </xdr:nvSpPr>
      <xdr:spPr>
        <a:xfrm>
          <a:off x="6591300" y="152400"/>
          <a:ext cx="2695576" cy="340178"/>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n-US" sz="18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161925</xdr:colOff>
      <xdr:row>1</xdr:row>
      <xdr:rowOff>95250</xdr:rowOff>
    </xdr:from>
    <xdr:to>
      <xdr:col>13</xdr:col>
      <xdr:colOff>571501</xdr:colOff>
      <xdr:row>2</xdr:row>
      <xdr:rowOff>35378</xdr:rowOff>
    </xdr:to>
    <xdr:sp macro="" textlink="">
      <xdr:nvSpPr>
        <xdr:cNvPr id="2" name="Rounded Rectangle 1">
          <a:hlinkClick xmlns:r="http://schemas.openxmlformats.org/officeDocument/2006/relationships" r:id="rId1"/>
        </xdr:cNvPr>
        <xdr:cNvSpPr/>
      </xdr:nvSpPr>
      <xdr:spPr>
        <a:xfrm>
          <a:off x="6715125" y="285750"/>
          <a:ext cx="2238376" cy="340178"/>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n-US" sz="1800" b="1"/>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266700</xdr:colOff>
      <xdr:row>1</xdr:row>
      <xdr:rowOff>180975</xdr:rowOff>
    </xdr:from>
    <xdr:to>
      <xdr:col>14</xdr:col>
      <xdr:colOff>523876</xdr:colOff>
      <xdr:row>2</xdr:row>
      <xdr:rowOff>121103</xdr:rowOff>
    </xdr:to>
    <xdr:sp macro="" textlink="">
      <xdr:nvSpPr>
        <xdr:cNvPr id="2" name="Rounded Rectangle 1">
          <a:hlinkClick xmlns:r="http://schemas.openxmlformats.org/officeDocument/2006/relationships" r:id="rId1"/>
        </xdr:cNvPr>
        <xdr:cNvSpPr/>
      </xdr:nvSpPr>
      <xdr:spPr>
        <a:xfrm>
          <a:off x="6886575" y="371475"/>
          <a:ext cx="2085976" cy="340178"/>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n-US" sz="1800" b="1"/>
            <a:t>HOME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266700</xdr:colOff>
      <xdr:row>1</xdr:row>
      <xdr:rowOff>180975</xdr:rowOff>
    </xdr:from>
    <xdr:to>
      <xdr:col>14</xdr:col>
      <xdr:colOff>523876</xdr:colOff>
      <xdr:row>2</xdr:row>
      <xdr:rowOff>121103</xdr:rowOff>
    </xdr:to>
    <xdr:sp macro="" textlink="">
      <xdr:nvSpPr>
        <xdr:cNvPr id="2" name="Rounded Rectangle 1">
          <a:hlinkClick xmlns:r="http://schemas.openxmlformats.org/officeDocument/2006/relationships" r:id="rId1"/>
        </xdr:cNvPr>
        <xdr:cNvSpPr/>
      </xdr:nvSpPr>
      <xdr:spPr>
        <a:xfrm>
          <a:off x="6886575" y="371475"/>
          <a:ext cx="2085976" cy="340178"/>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n-US" sz="1800" b="1"/>
            <a:t>HOME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1</xdr:row>
      <xdr:rowOff>161925</xdr:rowOff>
    </xdr:from>
    <xdr:to>
      <xdr:col>11</xdr:col>
      <xdr:colOff>323850</xdr:colOff>
      <xdr:row>3</xdr:row>
      <xdr:rowOff>638175</xdr:rowOff>
    </xdr:to>
    <xdr:sp macro="" textlink="">
      <xdr:nvSpPr>
        <xdr:cNvPr id="2" name="Rounded Rectangle 1"/>
        <xdr:cNvSpPr/>
      </xdr:nvSpPr>
      <xdr:spPr>
        <a:xfrm>
          <a:off x="257175" y="352425"/>
          <a:ext cx="5962650" cy="86677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lang="en-US" sz="1600" b="1"/>
            <a:t>Tentukan</a:t>
          </a:r>
          <a:r>
            <a:rPr lang="en-US" sz="1600" b="1" baseline="0"/>
            <a:t> Kriteria Rentang Penilaian</a:t>
          </a:r>
        </a:p>
        <a:p>
          <a:pPr algn="l"/>
          <a:r>
            <a:rPr lang="en-US" sz="1100" baseline="0"/>
            <a:t>1. Kriteria ini harus sesuai dengan rentang kriteria aplikasi daftar nilai yang digunakan</a:t>
          </a:r>
        </a:p>
        <a:p>
          <a:pPr algn="l"/>
          <a:r>
            <a:rPr lang="en-US" sz="1100" baseline="0"/>
            <a:t>2. Kriteria berpengaruh pada nilai  yang muncul pada halaman rapot</a:t>
          </a:r>
          <a:endParaRPr lang="en-US" sz="1100"/>
        </a:p>
        <a:p>
          <a:pPr algn="l"/>
          <a:endParaRPr lang="en-US" sz="1100"/>
        </a:p>
      </xdr:txBody>
    </xdr:sp>
    <xdr:clientData/>
  </xdr:twoCellAnchor>
  <xdr:twoCellAnchor>
    <xdr:from>
      <xdr:col>12</xdr:col>
      <xdr:colOff>361950</xdr:colOff>
      <xdr:row>1</xdr:row>
      <xdr:rowOff>57150</xdr:rowOff>
    </xdr:from>
    <xdr:to>
      <xdr:col>15</xdr:col>
      <xdr:colOff>19050</xdr:colOff>
      <xdr:row>3</xdr:row>
      <xdr:rowOff>0</xdr:rowOff>
    </xdr:to>
    <xdr:sp macro="" textlink="">
      <xdr:nvSpPr>
        <xdr:cNvPr id="3" name="Rounded Rectangle 2">
          <a:hlinkClick xmlns:r="http://schemas.openxmlformats.org/officeDocument/2006/relationships" r:id="rId1"/>
        </xdr:cNvPr>
        <xdr:cNvSpPr/>
      </xdr:nvSpPr>
      <xdr:spPr>
        <a:xfrm>
          <a:off x="6600825" y="247650"/>
          <a:ext cx="1485900" cy="333375"/>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t>HOME</a:t>
          </a:r>
        </a:p>
      </xdr:txBody>
    </xdr:sp>
    <xdr:clientData/>
  </xdr:twoCellAnchor>
  <xdr:twoCellAnchor>
    <xdr:from>
      <xdr:col>11</xdr:col>
      <xdr:colOff>38100</xdr:colOff>
      <xdr:row>18</xdr:row>
      <xdr:rowOff>180975</xdr:rowOff>
    </xdr:from>
    <xdr:to>
      <xdr:col>12</xdr:col>
      <xdr:colOff>0</xdr:colOff>
      <xdr:row>23</xdr:row>
      <xdr:rowOff>9525</xdr:rowOff>
    </xdr:to>
    <xdr:sp macro="" textlink="">
      <xdr:nvSpPr>
        <xdr:cNvPr id="7" name="Left Arrow 6"/>
        <xdr:cNvSpPr/>
      </xdr:nvSpPr>
      <xdr:spPr>
        <a:xfrm>
          <a:off x="5724525" y="3667125"/>
          <a:ext cx="304800" cy="1162050"/>
        </a:xfrm>
        <a:prstGeom prst="left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276225</xdr:colOff>
      <xdr:row>3</xdr:row>
      <xdr:rowOff>95250</xdr:rowOff>
    </xdr:from>
    <xdr:to>
      <xdr:col>7</xdr:col>
      <xdr:colOff>542925</xdr:colOff>
      <xdr:row>6</xdr:row>
      <xdr:rowOff>38100</xdr:rowOff>
    </xdr:to>
    <xdr:sp macro="" textlink="">
      <xdr:nvSpPr>
        <xdr:cNvPr id="6" name="Rounded Rectangle 5">
          <a:hlinkClick xmlns:r="http://schemas.openxmlformats.org/officeDocument/2006/relationships" r:id="rId1"/>
        </xdr:cNvPr>
        <xdr:cNvSpPr/>
      </xdr:nvSpPr>
      <xdr:spPr>
        <a:xfrm>
          <a:off x="4695825" y="666750"/>
          <a:ext cx="1485900" cy="51435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800" b="1"/>
            <a:t>HOME</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25434</xdr:colOff>
      <xdr:row>3</xdr:row>
      <xdr:rowOff>133590</xdr:rowOff>
    </xdr:from>
    <xdr:to>
      <xdr:col>57</xdr:col>
      <xdr:colOff>319090</xdr:colOff>
      <xdr:row>5</xdr:row>
      <xdr:rowOff>97172</xdr:rowOff>
    </xdr:to>
    <xdr:sp macro="" textlink="">
      <xdr:nvSpPr>
        <xdr:cNvPr id="4" name="Rounded Rectangle 3">
          <a:hlinkClick xmlns:r="http://schemas.openxmlformats.org/officeDocument/2006/relationships" r:id="rId1"/>
        </xdr:cNvPr>
        <xdr:cNvSpPr/>
      </xdr:nvSpPr>
      <xdr:spPr>
        <a:xfrm>
          <a:off x="31715669" y="1455884"/>
          <a:ext cx="4529480" cy="34458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800" b="1"/>
            <a:t>UNTUK</a:t>
          </a:r>
          <a:r>
            <a:rPr lang="en-US" sz="1800" b="1" baseline="0"/>
            <a:t> KE WALI KELAS</a:t>
          </a:r>
        </a:p>
      </xdr:txBody>
    </xdr:sp>
    <xdr:clientData/>
  </xdr:twoCellAnchor>
  <xdr:twoCellAnchor>
    <xdr:from>
      <xdr:col>3</xdr:col>
      <xdr:colOff>40821</xdr:colOff>
      <xdr:row>3</xdr:row>
      <xdr:rowOff>108858</xdr:rowOff>
    </xdr:from>
    <xdr:to>
      <xdr:col>7</xdr:col>
      <xdr:colOff>272144</xdr:colOff>
      <xdr:row>5</xdr:row>
      <xdr:rowOff>68036</xdr:rowOff>
    </xdr:to>
    <xdr:sp macro="" textlink="">
      <xdr:nvSpPr>
        <xdr:cNvPr id="5" name="Rounded Rectangle 4">
          <a:hlinkClick xmlns:r="http://schemas.openxmlformats.org/officeDocument/2006/relationships" r:id="rId2"/>
        </xdr:cNvPr>
        <xdr:cNvSpPr/>
      </xdr:nvSpPr>
      <xdr:spPr>
        <a:xfrm>
          <a:off x="3143250" y="693965"/>
          <a:ext cx="2680608" cy="340178"/>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n-US" sz="1800" b="1"/>
            <a:t>HOME</a:t>
          </a:r>
        </a:p>
      </xdr:txBody>
    </xdr:sp>
    <xdr:clientData/>
  </xdr:twoCellAnchor>
  <xdr:twoCellAnchor>
    <xdr:from>
      <xdr:col>57</xdr:col>
      <xdr:colOff>585107</xdr:colOff>
      <xdr:row>3</xdr:row>
      <xdr:rowOff>108857</xdr:rowOff>
    </xdr:from>
    <xdr:to>
      <xdr:col>62</xdr:col>
      <xdr:colOff>204108</xdr:colOff>
      <xdr:row>5</xdr:row>
      <xdr:rowOff>68035</xdr:rowOff>
    </xdr:to>
    <xdr:sp macro="" textlink="">
      <xdr:nvSpPr>
        <xdr:cNvPr id="6" name="Rounded Rectangle 5">
          <a:hlinkClick xmlns:r="http://schemas.openxmlformats.org/officeDocument/2006/relationships" r:id="rId2"/>
        </xdr:cNvPr>
        <xdr:cNvSpPr/>
      </xdr:nvSpPr>
      <xdr:spPr>
        <a:xfrm>
          <a:off x="25077964" y="693964"/>
          <a:ext cx="2680608" cy="340178"/>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n-US" sz="1800" b="1"/>
            <a:t>HOME</a:t>
          </a:r>
        </a:p>
      </xdr:txBody>
    </xdr:sp>
    <xdr:clientData/>
  </xdr:twoCellAnchor>
  <xdr:twoCellAnchor>
    <xdr:from>
      <xdr:col>56</xdr:col>
      <xdr:colOff>285750</xdr:colOff>
      <xdr:row>18</xdr:row>
      <xdr:rowOff>68036</xdr:rowOff>
    </xdr:from>
    <xdr:to>
      <xdr:col>62</xdr:col>
      <xdr:colOff>192201</xdr:colOff>
      <xdr:row>18</xdr:row>
      <xdr:rowOff>234723</xdr:rowOff>
    </xdr:to>
    <xdr:sp macro="" textlink="">
      <xdr:nvSpPr>
        <xdr:cNvPr id="7" name="Up Arrow 6"/>
        <xdr:cNvSpPr/>
      </xdr:nvSpPr>
      <xdr:spPr>
        <a:xfrm>
          <a:off x="35977286" y="4748893"/>
          <a:ext cx="3702844" cy="16668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571500</xdr:colOff>
      <xdr:row>3</xdr:row>
      <xdr:rowOff>112059</xdr:rowOff>
    </xdr:from>
    <xdr:to>
      <xdr:col>15</xdr:col>
      <xdr:colOff>260039</xdr:colOff>
      <xdr:row>5</xdr:row>
      <xdr:rowOff>75641</xdr:rowOff>
    </xdr:to>
    <xdr:sp macro="" textlink="">
      <xdr:nvSpPr>
        <xdr:cNvPr id="8" name="Rounded Rectangle 7">
          <a:hlinkClick xmlns:r="http://schemas.openxmlformats.org/officeDocument/2006/relationships" r:id="rId1"/>
        </xdr:cNvPr>
        <xdr:cNvSpPr/>
      </xdr:nvSpPr>
      <xdr:spPr>
        <a:xfrm>
          <a:off x="6096000" y="1434353"/>
          <a:ext cx="4529480" cy="34458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800" b="1"/>
            <a:t>UNTUK</a:t>
          </a:r>
          <a:r>
            <a:rPr lang="en-US" sz="1800" b="1" baseline="0"/>
            <a:t> KE WALI KELAS</a:t>
          </a:r>
        </a:p>
      </xdr:txBody>
    </xdr:sp>
    <xdr:clientData/>
  </xdr:twoCellAnchor>
  <xdr:twoCellAnchor>
    <xdr:from>
      <xdr:col>2</xdr:col>
      <xdr:colOff>0</xdr:colOff>
      <xdr:row>22</xdr:row>
      <xdr:rowOff>27216</xdr:rowOff>
    </xdr:from>
    <xdr:to>
      <xdr:col>6</xdr:col>
      <xdr:colOff>231322</xdr:colOff>
      <xdr:row>23</xdr:row>
      <xdr:rowOff>176894</xdr:rowOff>
    </xdr:to>
    <xdr:sp macro="" textlink="">
      <xdr:nvSpPr>
        <xdr:cNvPr id="9" name="Rounded Rectangle 8">
          <a:hlinkClick xmlns:r="http://schemas.openxmlformats.org/officeDocument/2006/relationships" r:id="rId2"/>
        </xdr:cNvPr>
        <xdr:cNvSpPr/>
      </xdr:nvSpPr>
      <xdr:spPr>
        <a:xfrm>
          <a:off x="2490107" y="5687787"/>
          <a:ext cx="2680608" cy="340178"/>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800" b="1"/>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57150</xdr:colOff>
      <xdr:row>1</xdr:row>
      <xdr:rowOff>9525</xdr:rowOff>
    </xdr:from>
    <xdr:to>
      <xdr:col>10</xdr:col>
      <xdr:colOff>390525</xdr:colOff>
      <xdr:row>3</xdr:row>
      <xdr:rowOff>76200</xdr:rowOff>
    </xdr:to>
    <xdr:sp macro="" textlink="">
      <xdr:nvSpPr>
        <xdr:cNvPr id="2" name="Rounded Rectangle 1">
          <a:hlinkClick xmlns:r="http://schemas.openxmlformats.org/officeDocument/2006/relationships" r:id="rId1"/>
        </xdr:cNvPr>
        <xdr:cNvSpPr/>
      </xdr:nvSpPr>
      <xdr:spPr>
        <a:xfrm>
          <a:off x="10544175" y="247650"/>
          <a:ext cx="942975" cy="723900"/>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lang="en-U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257175</xdr:colOff>
      <xdr:row>1</xdr:row>
      <xdr:rowOff>0</xdr:rowOff>
    </xdr:from>
    <xdr:to>
      <xdr:col>12</xdr:col>
      <xdr:colOff>590550</xdr:colOff>
      <xdr:row>3</xdr:row>
      <xdr:rowOff>0</xdr:rowOff>
    </xdr:to>
    <xdr:sp macro="" textlink="">
      <xdr:nvSpPr>
        <xdr:cNvPr id="2" name="Rounded Rectangle 1">
          <a:hlinkClick xmlns:r="http://schemas.openxmlformats.org/officeDocument/2006/relationships" r:id="rId1"/>
        </xdr:cNvPr>
        <xdr:cNvSpPr/>
      </xdr:nvSpPr>
      <xdr:spPr>
        <a:xfrm>
          <a:off x="6829425" y="238125"/>
          <a:ext cx="942975" cy="628650"/>
        </a:xfrm>
        <a:prstGeom prst="roundRect">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762001</xdr:colOff>
      <xdr:row>0</xdr:row>
      <xdr:rowOff>39414</xdr:rowOff>
    </xdr:from>
    <xdr:to>
      <xdr:col>1</xdr:col>
      <xdr:colOff>3271346</xdr:colOff>
      <xdr:row>0</xdr:row>
      <xdr:rowOff>348155</xdr:rowOff>
    </xdr:to>
    <xdr:sp macro="" textlink="">
      <xdr:nvSpPr>
        <xdr:cNvPr id="2" name="TextBox 1">
          <a:hlinkClick xmlns:r="http://schemas.openxmlformats.org/officeDocument/2006/relationships" r:id="rId1"/>
        </xdr:cNvPr>
        <xdr:cNvSpPr txBox="1"/>
      </xdr:nvSpPr>
      <xdr:spPr>
        <a:xfrm>
          <a:off x="1037898" y="39414"/>
          <a:ext cx="2509345" cy="308741"/>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n-US" sz="1400" b="1"/>
            <a:t>HALAMAN UTAMA</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28575</xdr:colOff>
      <xdr:row>0</xdr:row>
      <xdr:rowOff>180975</xdr:rowOff>
    </xdr:from>
    <xdr:to>
      <xdr:col>13</xdr:col>
      <xdr:colOff>552144</xdr:colOff>
      <xdr:row>3</xdr:row>
      <xdr:rowOff>47783</xdr:rowOff>
    </xdr:to>
    <xdr:pic>
      <xdr:nvPicPr>
        <xdr:cNvPr id="3" name="Picture 2" descr="Back Arrow Icon Special Red Round Button Stock Illustration - Illustration  of icon, back: 10222171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00950" y="180975"/>
          <a:ext cx="523569" cy="47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200025</xdr:colOff>
      <xdr:row>3</xdr:row>
      <xdr:rowOff>12015</xdr:rowOff>
    </xdr:from>
    <xdr:to>
      <xdr:col>12</xdr:col>
      <xdr:colOff>38099</xdr:colOff>
      <xdr:row>13</xdr:row>
      <xdr:rowOff>87481</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flipH="1">
          <a:off x="5334000" y="621615"/>
          <a:ext cx="1666874" cy="1980466"/>
        </a:xfrm>
        <a:prstGeom prst="rect">
          <a:avLst/>
        </a:prstGeom>
        <a:ln>
          <a:noFill/>
        </a:ln>
        <a:effectLst>
          <a:softEdge rad="112500"/>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342900</xdr:colOff>
      <xdr:row>0</xdr:row>
      <xdr:rowOff>152400</xdr:rowOff>
    </xdr:from>
    <xdr:to>
      <xdr:col>12</xdr:col>
      <xdr:colOff>66675</xdr:colOff>
      <xdr:row>3</xdr:row>
      <xdr:rowOff>19050</xdr:rowOff>
    </xdr:to>
    <xdr:sp macro="" textlink="">
      <xdr:nvSpPr>
        <xdr:cNvPr id="2" name="Rounded Rectangle 1">
          <a:hlinkClick xmlns:r="http://schemas.openxmlformats.org/officeDocument/2006/relationships" r:id="rId1"/>
        </xdr:cNvPr>
        <xdr:cNvSpPr/>
      </xdr:nvSpPr>
      <xdr:spPr>
        <a:xfrm>
          <a:off x="6353175" y="152400"/>
          <a:ext cx="942975" cy="447675"/>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lang="en-U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HOME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ICHE/2.%20KURIKULUM%202013%20revisi/PENILAIAN%202016-2017%20SMT%20II/raport%20k13%20semester%202%20Kelas%204%20Smt%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endra%20Hermawan\Downloads\Daftar%20Nama%20Siswa%202016-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ASI"/>
      <sheetName val="KESEHATAN"/>
      <sheetName val="ESKUL"/>
      <sheetName val="DATA SISWA"/>
      <sheetName val="IDENTITAS"/>
      <sheetName val="MENU"/>
      <sheetName val="About"/>
      <sheetName val="HELP"/>
      <sheetName val="HOME"/>
      <sheetName val="K1-GAB"/>
      <sheetName val="K1-PKN"/>
      <sheetName val="K2 GAB"/>
      <sheetName val="K2-PKN"/>
      <sheetName val="K2-PAI"/>
      <sheetName val="K1-PAI"/>
      <sheetName val="K3-SBDP"/>
      <sheetName val="R3-SBDP"/>
      <sheetName val="K3-PKN"/>
      <sheetName val="R3-PKN"/>
      <sheetName val="K3-IPS"/>
      <sheetName val="R3-IPS"/>
      <sheetName val="K3-IPA"/>
      <sheetName val="R3-IPA"/>
      <sheetName val="K3-MTK"/>
      <sheetName val="R3-MTK"/>
      <sheetName val="K3-PAI"/>
      <sheetName val="R3-PAI"/>
      <sheetName val="K3-PJOK"/>
      <sheetName val="R3-PJOK"/>
      <sheetName val="K3-MLK3"/>
      <sheetName val="R3-MLK3"/>
      <sheetName val="K3-MLK2"/>
      <sheetName val="R3-MLK2"/>
      <sheetName val="K3-BJW"/>
      <sheetName val="R3-BJW"/>
      <sheetName val="K3-BINA"/>
      <sheetName val="R3-Bina"/>
      <sheetName val="REKAP"/>
      <sheetName val="K4-SBDP"/>
      <sheetName val="R4-SBDP"/>
      <sheetName val="K4-IPS"/>
      <sheetName val="R4-IPS"/>
      <sheetName val="K4-PKN"/>
      <sheetName val="R4-PKN"/>
      <sheetName val="K4-PJOK"/>
      <sheetName val="R4-PJOK"/>
      <sheetName val="K4-IPA"/>
      <sheetName val="R4-IPA"/>
      <sheetName val="K4-BINA"/>
      <sheetName val="R4-BINA"/>
      <sheetName val="R4-MTK"/>
      <sheetName val="K4-MTK"/>
      <sheetName val="K4-PAI"/>
      <sheetName val="R4-PAI"/>
      <sheetName val="K4-MLK3"/>
      <sheetName val="R4-MLK3"/>
      <sheetName val="K4-MLK2"/>
      <sheetName val="R4-MLK2"/>
      <sheetName val="K4-BJW"/>
      <sheetName val="R4-BJW"/>
      <sheetName val="PETA MULOK"/>
      <sheetName val="PETA 3"/>
      <sheetName val="PETA 4"/>
      <sheetName val="PETA 2"/>
      <sheetName val="PETA 1"/>
      <sheetName val="Belakang smt 2"/>
      <sheetName val="PINDAH"/>
      <sheetName val="Belakang smt 1"/>
      <sheetName val="RAPORT"/>
    </sheetNames>
    <sheetDataSet>
      <sheetData sheetId="0"/>
      <sheetData sheetId="1"/>
      <sheetData sheetId="2"/>
      <sheetData sheetId="3">
        <row r="7">
          <cell r="B7">
            <v>1</v>
          </cell>
          <cell r="C7" t="str">
            <v>AZKA AFINA KHOIRUL IZA</v>
          </cell>
          <cell r="D7" t="str">
            <v>0075306898</v>
          </cell>
          <cell r="E7">
            <v>0</v>
          </cell>
          <cell r="F7" t="str">
            <v>BLORA</v>
          </cell>
          <cell r="G7">
            <v>39319</v>
          </cell>
          <cell r="H7" t="str">
            <v>Blora, 25 Agustus 2007</v>
          </cell>
          <cell r="I7" t="str">
            <v>Islam</v>
          </cell>
          <cell r="J7" t="str">
            <v>TK</v>
          </cell>
          <cell r="K7">
            <v>0</v>
          </cell>
          <cell r="L7" t="str">
            <v>BARNO BUDI S</v>
          </cell>
          <cell r="M7" t="str">
            <v>WATINI</v>
          </cell>
          <cell r="N7" t="str">
            <v>Wiraswasta</v>
          </cell>
          <cell r="O7" t="str">
            <v>Wiraswasta</v>
          </cell>
          <cell r="P7">
            <v>0</v>
          </cell>
          <cell r="Q7" t="str">
            <v>BUNGUR</v>
          </cell>
          <cell r="R7" t="str">
            <v>TULAKAN</v>
          </cell>
          <cell r="S7" t="str">
            <v>PACITAN</v>
          </cell>
          <cell r="T7" t="str">
            <v>JAWA TIMUR</v>
          </cell>
          <cell r="U7">
            <v>0</v>
          </cell>
          <cell r="V7">
            <v>0</v>
          </cell>
          <cell r="W7">
            <v>0</v>
          </cell>
        </row>
        <row r="8">
          <cell r="B8">
            <v>2</v>
          </cell>
          <cell r="C8" t="str">
            <v>BAGUS WIDA KANAKA</v>
          </cell>
          <cell r="D8" t="str">
            <v>0066693749</v>
          </cell>
          <cell r="E8">
            <v>0</v>
          </cell>
          <cell r="F8" t="str">
            <v>PACITAN</v>
          </cell>
          <cell r="G8">
            <v>38954</v>
          </cell>
          <cell r="H8" t="str">
            <v>Pacitan, 25 Agustus 2006</v>
          </cell>
          <cell r="I8" t="str">
            <v>Islam</v>
          </cell>
          <cell r="J8">
            <v>0</v>
          </cell>
          <cell r="K8" t="str">
            <v>RT. 4 RW. 1 KRAJAN, Desa BUNGUR</v>
          </cell>
          <cell r="L8" t="str">
            <v>SUBAGYO</v>
          </cell>
          <cell r="M8" t="str">
            <v>SUPRAPTI</v>
          </cell>
          <cell r="N8" t="str">
            <v>Wiraswasta</v>
          </cell>
          <cell r="O8" t="str">
            <v>Wiraswasta</v>
          </cell>
          <cell r="P8" t="str">
            <v>RT. 4 RW. 1 KRAJAN, Desa BUNGUR</v>
          </cell>
          <cell r="Q8" t="str">
            <v>BUNGUR</v>
          </cell>
          <cell r="R8" t="str">
            <v>TULAKAN</v>
          </cell>
          <cell r="S8" t="str">
            <v>PACITAN</v>
          </cell>
          <cell r="T8" t="str">
            <v>JAWA TIMUR</v>
          </cell>
          <cell r="U8">
            <v>0</v>
          </cell>
          <cell r="V8">
            <v>0</v>
          </cell>
          <cell r="W8">
            <v>0</v>
          </cell>
        </row>
        <row r="9">
          <cell r="B9">
            <v>3</v>
          </cell>
          <cell r="C9" t="str">
            <v>DENI FIRYA ATHALLAH PRADINAYA</v>
          </cell>
          <cell r="D9" t="str">
            <v>0065059222</v>
          </cell>
          <cell r="E9">
            <v>0</v>
          </cell>
          <cell r="F9" t="str">
            <v>PACITAN</v>
          </cell>
          <cell r="G9">
            <v>39042</v>
          </cell>
          <cell r="H9" t="str">
            <v>Pacitan, 21 November 2006</v>
          </cell>
          <cell r="I9" t="str">
            <v>Islam</v>
          </cell>
          <cell r="J9">
            <v>0</v>
          </cell>
          <cell r="K9" t="str">
            <v>RT. 1 RW. 3 DLOPO, Desa TULAKAN</v>
          </cell>
          <cell r="L9" t="str">
            <v>HADI SUYONO</v>
          </cell>
          <cell r="M9" t="str">
            <v>YAYUK W LESTARI</v>
          </cell>
          <cell r="N9" t="str">
            <v>PNS/TNI/Polri</v>
          </cell>
          <cell r="O9" t="str">
            <v>Wiraswasta</v>
          </cell>
          <cell r="P9" t="str">
            <v>RT. 1 RW. 3 DLOPO, Desa TULAKAN</v>
          </cell>
          <cell r="Q9" t="str">
            <v>TULAKAN</v>
          </cell>
          <cell r="R9" t="str">
            <v>TULAKAN</v>
          </cell>
          <cell r="S9" t="str">
            <v>PACITAN</v>
          </cell>
          <cell r="T9" t="str">
            <v>JAWA TIMUR</v>
          </cell>
          <cell r="U9">
            <v>0</v>
          </cell>
          <cell r="V9">
            <v>0</v>
          </cell>
          <cell r="W9">
            <v>0</v>
          </cell>
        </row>
        <row r="10">
          <cell r="B10">
            <v>4</v>
          </cell>
          <cell r="C10" t="str">
            <v>DEWI GALUH MULANSARI</v>
          </cell>
          <cell r="D10" t="str">
            <v>0076960333</v>
          </cell>
          <cell r="E10">
            <v>0</v>
          </cell>
          <cell r="F10" t="str">
            <v>KEDIRI</v>
          </cell>
          <cell r="G10">
            <v>39132</v>
          </cell>
          <cell r="H10" t="str">
            <v>Kediri, 19 Februari 2007</v>
          </cell>
          <cell r="I10" t="str">
            <v>Islam</v>
          </cell>
          <cell r="J10">
            <v>0</v>
          </cell>
          <cell r="K10" t="str">
            <v>RT. 4 RW. 1 KRAJAN, Desa BUNGUR</v>
          </cell>
          <cell r="L10" t="str">
            <v>SUPRIONO</v>
          </cell>
          <cell r="M10" t="str">
            <v>INTIANAH</v>
          </cell>
          <cell r="N10" t="str">
            <v>PNS/TNI/Polri</v>
          </cell>
          <cell r="O10" t="str">
            <v>Wiraswasta</v>
          </cell>
          <cell r="P10" t="str">
            <v>RT. 4 RW. 1 KRAJAN, Desa BUNGUR</v>
          </cell>
          <cell r="Q10" t="str">
            <v>BUNGUR</v>
          </cell>
          <cell r="R10" t="str">
            <v>TULAKAN</v>
          </cell>
          <cell r="S10" t="str">
            <v>PACITAN</v>
          </cell>
          <cell r="T10" t="str">
            <v>JAWA TIMUR</v>
          </cell>
          <cell r="U10">
            <v>0</v>
          </cell>
          <cell r="V10">
            <v>0</v>
          </cell>
          <cell r="W10">
            <v>0</v>
          </cell>
        </row>
        <row r="11">
          <cell r="B11">
            <v>5</v>
          </cell>
          <cell r="C11" t="str">
            <v>DIAN PUJI LESTARI</v>
          </cell>
          <cell r="D11" t="str">
            <v>0064043905</v>
          </cell>
          <cell r="E11">
            <v>0</v>
          </cell>
          <cell r="F11" t="str">
            <v>TANGERANG</v>
          </cell>
          <cell r="G11">
            <v>38972</v>
          </cell>
          <cell r="H11" t="str">
            <v>Tangerang, 12 September 2006</v>
          </cell>
          <cell r="I11" t="str">
            <v>Islam</v>
          </cell>
          <cell r="J11">
            <v>0</v>
          </cell>
          <cell r="K11" t="str">
            <v>RT. 2 RW. 1 DLOPO, Desa TULAKAN</v>
          </cell>
          <cell r="L11" t="str">
            <v>SLAMET RIYANTO</v>
          </cell>
          <cell r="M11" t="str">
            <v>KASIH WINARNI</v>
          </cell>
          <cell r="N11" t="str">
            <v>Wiraswasta</v>
          </cell>
          <cell r="O11" t="str">
            <v>Tidak bekerja</v>
          </cell>
          <cell r="P11" t="str">
            <v>RT. 2 RW. 1 DLOPO, Desa TULAKAN</v>
          </cell>
          <cell r="Q11" t="str">
            <v>TULAKAN</v>
          </cell>
          <cell r="R11" t="str">
            <v>TULAKAN</v>
          </cell>
          <cell r="S11" t="str">
            <v>PACITAN</v>
          </cell>
          <cell r="T11" t="str">
            <v>JAWA TIMUR</v>
          </cell>
          <cell r="U11">
            <v>0</v>
          </cell>
          <cell r="V11">
            <v>0</v>
          </cell>
          <cell r="W11">
            <v>0</v>
          </cell>
        </row>
        <row r="12">
          <cell r="B12">
            <v>6</v>
          </cell>
          <cell r="C12" t="str">
            <v>Hafidz Langgeng Prasetyo</v>
          </cell>
          <cell r="D12" t="str">
            <v>0084026474</v>
          </cell>
          <cell r="E12">
            <v>0</v>
          </cell>
          <cell r="F12" t="str">
            <v>Karanganyar</v>
          </cell>
          <cell r="G12">
            <v>39481</v>
          </cell>
          <cell r="H12" t="str">
            <v>Karanganyar, 03 Februari 2008</v>
          </cell>
          <cell r="I12" t="str">
            <v>Islam</v>
          </cell>
          <cell r="J12">
            <v>0</v>
          </cell>
          <cell r="K12">
            <v>0</v>
          </cell>
          <cell r="L12" t="str">
            <v>Sudirman</v>
          </cell>
          <cell r="M12" t="str">
            <v>Atur Rini</v>
          </cell>
          <cell r="N12" t="str">
            <v>Karyawan Swasta</v>
          </cell>
          <cell r="O12" t="str">
            <v>Karyawan Swasta</v>
          </cell>
          <cell r="P12">
            <v>0</v>
          </cell>
          <cell r="Q12">
            <v>0</v>
          </cell>
          <cell r="R12" t="str">
            <v>TULAKAN</v>
          </cell>
          <cell r="S12" t="str">
            <v>PACITAN</v>
          </cell>
          <cell r="T12" t="str">
            <v>JAWA TIMUR</v>
          </cell>
          <cell r="U12">
            <v>0</v>
          </cell>
          <cell r="V12">
            <v>0</v>
          </cell>
          <cell r="W12">
            <v>0</v>
          </cell>
        </row>
        <row r="13">
          <cell r="B13">
            <v>7</v>
          </cell>
          <cell r="C13" t="str">
            <v>JALU ARTHA AJI MANGGALA HANDOKO</v>
          </cell>
          <cell r="D13" t="str">
            <v>0076910021</v>
          </cell>
          <cell r="E13">
            <v>0</v>
          </cell>
          <cell r="F13" t="str">
            <v>PACITAN</v>
          </cell>
          <cell r="G13">
            <v>39228</v>
          </cell>
          <cell r="H13" t="str">
            <v>Pacitan, 26 Mei 2007</v>
          </cell>
          <cell r="I13" t="str">
            <v>Islam</v>
          </cell>
          <cell r="J13">
            <v>0</v>
          </cell>
          <cell r="K13" t="str">
            <v>RT. 0 RW. 0 GOWONG, Desa BUNGUR</v>
          </cell>
          <cell r="L13" t="str">
            <v>RUDI HANDOKO</v>
          </cell>
          <cell r="M13" t="str">
            <v>SITI MASROKAH</v>
          </cell>
          <cell r="N13" t="str">
            <v>Karyawan Swasta</v>
          </cell>
          <cell r="O13" t="str">
            <v>PNS/TNI/Polri</v>
          </cell>
          <cell r="P13" t="str">
            <v>RT. 0 RW. 0 GOWONG, Desa BUNGUR</v>
          </cell>
          <cell r="Q13" t="str">
            <v>BUNGUR</v>
          </cell>
          <cell r="R13" t="str">
            <v>TULAKAN</v>
          </cell>
          <cell r="S13" t="str">
            <v>PACITAN</v>
          </cell>
          <cell r="T13" t="str">
            <v>JAWA TIMUR</v>
          </cell>
          <cell r="U13">
            <v>0</v>
          </cell>
          <cell r="V13">
            <v>0</v>
          </cell>
          <cell r="W13">
            <v>0</v>
          </cell>
        </row>
        <row r="14">
          <cell r="B14">
            <v>8</v>
          </cell>
          <cell r="C14" t="str">
            <v>LAURENDHO RADIEFCA MURDIONO</v>
          </cell>
          <cell r="D14" t="str">
            <v>0075578225</v>
          </cell>
          <cell r="E14">
            <v>0</v>
          </cell>
          <cell r="F14" t="str">
            <v>PACITAN</v>
          </cell>
          <cell r="G14">
            <v>39168</v>
          </cell>
          <cell r="H14" t="str">
            <v>Pacitan, 27 Maret 2007</v>
          </cell>
          <cell r="I14" t="str">
            <v>Islam</v>
          </cell>
          <cell r="J14">
            <v>0</v>
          </cell>
          <cell r="K14" t="str">
            <v>RT. 1 RW. 1 KRAJAN, Desa BUNGUR</v>
          </cell>
          <cell r="L14" t="str">
            <v>DONI MURDIONO</v>
          </cell>
          <cell r="M14" t="str">
            <v>DANIS DWI KUSWETI</v>
          </cell>
          <cell r="N14" t="str">
            <v>Wiraswasta</v>
          </cell>
          <cell r="O14" t="str">
            <v>Wiraswasta</v>
          </cell>
          <cell r="P14" t="str">
            <v>RT. 1 RW. 1 KRAJAN, Desa BUNGUR</v>
          </cell>
          <cell r="Q14" t="str">
            <v>BUNGUR</v>
          </cell>
          <cell r="R14" t="str">
            <v>TULAKAN</v>
          </cell>
          <cell r="S14" t="str">
            <v>PACITAN</v>
          </cell>
          <cell r="T14" t="str">
            <v>JAWA TIMUR</v>
          </cell>
          <cell r="U14">
            <v>0</v>
          </cell>
          <cell r="V14">
            <v>0</v>
          </cell>
          <cell r="W14">
            <v>0</v>
          </cell>
        </row>
        <row r="15">
          <cell r="B15">
            <v>9</v>
          </cell>
          <cell r="C15" t="str">
            <v>MARSYA MAYDINA DWI RISQITA</v>
          </cell>
          <cell r="D15" t="str">
            <v>0072443147</v>
          </cell>
          <cell r="E15">
            <v>0</v>
          </cell>
          <cell r="F15" t="str">
            <v>PACITAN</v>
          </cell>
          <cell r="G15">
            <v>39207</v>
          </cell>
          <cell r="H15" t="str">
            <v>Pacitan, 05 Mei 2007</v>
          </cell>
          <cell r="I15" t="str">
            <v>Islam</v>
          </cell>
          <cell r="J15">
            <v>0</v>
          </cell>
          <cell r="K15" t="str">
            <v>RT. 2 RW. 2 KRAJAN, Desa TULAKAN</v>
          </cell>
          <cell r="L15" t="str">
            <v>HERI SUGIARTO</v>
          </cell>
          <cell r="M15" t="str">
            <v>FITRI KOLBYATUN</v>
          </cell>
          <cell r="N15" t="str">
            <v>Wiraswasta</v>
          </cell>
          <cell r="O15" t="str">
            <v>Wiraswasta</v>
          </cell>
          <cell r="P15" t="str">
            <v>RT. 2 RW. 2 KRAJAN, Desa TULAKAN</v>
          </cell>
          <cell r="Q15" t="str">
            <v>TULAKAN</v>
          </cell>
          <cell r="R15" t="str">
            <v>TULAKAN</v>
          </cell>
          <cell r="S15" t="str">
            <v>PACITAN</v>
          </cell>
          <cell r="T15" t="str">
            <v>JAWA TIMUR</v>
          </cell>
          <cell r="U15">
            <v>0</v>
          </cell>
          <cell r="V15">
            <v>0</v>
          </cell>
          <cell r="W15">
            <v>0</v>
          </cell>
        </row>
        <row r="16">
          <cell r="B16">
            <v>10</v>
          </cell>
          <cell r="C16" t="str">
            <v>MILA SARASWATI</v>
          </cell>
          <cell r="D16" t="str">
            <v>0075317908</v>
          </cell>
          <cell r="E16">
            <v>0</v>
          </cell>
          <cell r="F16" t="str">
            <v>PACITAN</v>
          </cell>
          <cell r="G16">
            <v>39168</v>
          </cell>
          <cell r="H16" t="str">
            <v>Pacitan, 27 Maret 2007</v>
          </cell>
          <cell r="I16" t="str">
            <v>Islam</v>
          </cell>
          <cell r="J16">
            <v>0</v>
          </cell>
          <cell r="K16" t="str">
            <v>RT. 2 RW. 4 DLOPO, Desa TULAKAN</v>
          </cell>
          <cell r="L16" t="str">
            <v>MISNO</v>
          </cell>
          <cell r="M16" t="str">
            <v>TUMINI</v>
          </cell>
          <cell r="N16" t="str">
            <v>Wiraswasta</v>
          </cell>
          <cell r="O16" t="str">
            <v>Wiraswasta</v>
          </cell>
          <cell r="P16" t="str">
            <v>RT. 2 RW. 4 DLOPO, Desa TULAKAN</v>
          </cell>
          <cell r="Q16" t="str">
            <v>TULAKAN</v>
          </cell>
          <cell r="R16" t="str">
            <v>TULAKAN</v>
          </cell>
          <cell r="S16" t="str">
            <v>PACITAN</v>
          </cell>
          <cell r="T16" t="str">
            <v>JAWA TIMUR</v>
          </cell>
          <cell r="U16">
            <v>0</v>
          </cell>
          <cell r="V16">
            <v>0</v>
          </cell>
          <cell r="W16">
            <v>0</v>
          </cell>
        </row>
        <row r="17">
          <cell r="B17">
            <v>11</v>
          </cell>
          <cell r="C17" t="str">
            <v>MUHAMMAD ARKAN ALLY RACHMAD</v>
          </cell>
          <cell r="D17" t="str">
            <v>0074463564</v>
          </cell>
          <cell r="E17">
            <v>0</v>
          </cell>
          <cell r="F17" t="str">
            <v>PACITAN</v>
          </cell>
          <cell r="G17">
            <v>39197</v>
          </cell>
          <cell r="H17" t="str">
            <v>Pacitan, 25 April 2007</v>
          </cell>
          <cell r="I17" t="str">
            <v>Islam</v>
          </cell>
          <cell r="J17">
            <v>0</v>
          </cell>
          <cell r="K17" t="str">
            <v>RT. 0 RW. 0 DLOPO, Desa TULAKAN</v>
          </cell>
          <cell r="L17" t="str">
            <v>NUR ALI ATMAJI</v>
          </cell>
          <cell r="M17" t="str">
            <v>ENDANG WIDURI</v>
          </cell>
          <cell r="N17" t="str">
            <v>Karyawan Swasta</v>
          </cell>
          <cell r="O17" t="str">
            <v>PNS/TNI/Polri</v>
          </cell>
          <cell r="P17" t="str">
            <v>RT. 0 RW. 0 DLOPO, Desa TULAKAN</v>
          </cell>
          <cell r="Q17" t="str">
            <v>TULAKAN</v>
          </cell>
          <cell r="R17" t="str">
            <v>TULAKAN</v>
          </cell>
          <cell r="S17" t="str">
            <v>PACITAN</v>
          </cell>
          <cell r="T17" t="str">
            <v>JAWA TIMUR</v>
          </cell>
          <cell r="U17">
            <v>0</v>
          </cell>
          <cell r="V17">
            <v>0</v>
          </cell>
          <cell r="W17">
            <v>0</v>
          </cell>
        </row>
        <row r="18">
          <cell r="B18">
            <v>12</v>
          </cell>
          <cell r="C18" t="str">
            <v>MUHAMMAD REVIAN ABDULLOH FAQIH</v>
          </cell>
          <cell r="D18" t="str">
            <v>0075928792</v>
          </cell>
          <cell r="E18">
            <v>0</v>
          </cell>
          <cell r="F18" t="str">
            <v>PACITAN</v>
          </cell>
          <cell r="G18">
            <v>39140</v>
          </cell>
          <cell r="H18" t="str">
            <v>Pacitan, 27 Februari 2007</v>
          </cell>
          <cell r="I18" t="str">
            <v>Islam</v>
          </cell>
          <cell r="J18">
            <v>0</v>
          </cell>
          <cell r="K18" t="str">
            <v>RT. 2 RW. 1 KRAJAN, Desa BUNGUR</v>
          </cell>
          <cell r="L18" t="str">
            <v>SETYO BUDI WIYONO</v>
          </cell>
          <cell r="M18" t="str">
            <v>WIWIN PURWATININGSIH</v>
          </cell>
          <cell r="N18" t="str">
            <v>Wiraswasta</v>
          </cell>
          <cell r="O18" t="str">
            <v>Wiraswasta</v>
          </cell>
          <cell r="P18" t="str">
            <v>RT. 2 RW. 1 KRAJAN, Desa BUNGUR</v>
          </cell>
          <cell r="Q18" t="str">
            <v>BUNGUR</v>
          </cell>
          <cell r="R18" t="str">
            <v>TULAKAN</v>
          </cell>
          <cell r="S18" t="str">
            <v>PACITAN</v>
          </cell>
          <cell r="T18" t="str">
            <v>JAWA TIMUR</v>
          </cell>
          <cell r="U18">
            <v>0</v>
          </cell>
          <cell r="V18">
            <v>0</v>
          </cell>
          <cell r="W18">
            <v>0</v>
          </cell>
        </row>
        <row r="19">
          <cell r="B19">
            <v>13</v>
          </cell>
          <cell r="C19" t="str">
            <v>NABILA AYUNINGTIAS</v>
          </cell>
          <cell r="D19" t="str">
            <v>0064769149</v>
          </cell>
          <cell r="E19">
            <v>0</v>
          </cell>
          <cell r="F19" t="str">
            <v>PACITAN</v>
          </cell>
          <cell r="G19">
            <v>39049</v>
          </cell>
          <cell r="H19" t="str">
            <v>Pacitan, 28 November 2006</v>
          </cell>
          <cell r="I19" t="str">
            <v>Islam</v>
          </cell>
          <cell r="J19">
            <v>0</v>
          </cell>
          <cell r="K19" t="str">
            <v>RT. 1 RW. 4 DLOPO, Desa TULAKAN</v>
          </cell>
          <cell r="L19" t="str">
            <v>HADI WINARKO</v>
          </cell>
          <cell r="M19" t="str">
            <v>WINARTI</v>
          </cell>
          <cell r="N19" t="str">
            <v>Pedagang Kecil</v>
          </cell>
          <cell r="O19" t="str">
            <v>Wiraswasta</v>
          </cell>
          <cell r="P19" t="str">
            <v>RT. 1 RW. 4 DLOPO, Desa TULAKAN</v>
          </cell>
          <cell r="Q19" t="str">
            <v>TULAKAN</v>
          </cell>
          <cell r="R19" t="str">
            <v>TULAKAN</v>
          </cell>
          <cell r="S19" t="str">
            <v>PACITAN</v>
          </cell>
          <cell r="T19" t="str">
            <v>JAWA TIMUR</v>
          </cell>
          <cell r="U19">
            <v>0</v>
          </cell>
          <cell r="V19">
            <v>0</v>
          </cell>
          <cell r="W19">
            <v>0</v>
          </cell>
        </row>
        <row r="20">
          <cell r="B20">
            <v>14</v>
          </cell>
          <cell r="C20" t="str">
            <v>NARESWARI MASAYU PUSPANINGRUM</v>
          </cell>
          <cell r="D20" t="str">
            <v>0088808632</v>
          </cell>
          <cell r="E20">
            <v>0</v>
          </cell>
          <cell r="F20" t="str">
            <v>PACITAN</v>
          </cell>
          <cell r="G20">
            <v>39480</v>
          </cell>
          <cell r="H20" t="str">
            <v>Pacitan, 02 Februari 2008</v>
          </cell>
          <cell r="I20" t="str">
            <v>Islam</v>
          </cell>
          <cell r="J20">
            <v>0</v>
          </cell>
          <cell r="K20" t="str">
            <v>RT. 1 RW. 1 KRAJAN, Desa JATIGUNUNG</v>
          </cell>
          <cell r="L20" t="str">
            <v>ARUM HARI SUSENO</v>
          </cell>
          <cell r="M20" t="str">
            <v>HESTHI KIRANA</v>
          </cell>
          <cell r="N20" t="str">
            <v>Karyawan Swasta</v>
          </cell>
          <cell r="O20" t="str">
            <v>Karyawan Swasta</v>
          </cell>
          <cell r="P20" t="str">
            <v>RT. 1 RW. 1 KRAJAN, Desa JATIGUNUNG</v>
          </cell>
          <cell r="Q20" t="str">
            <v>JATIGUNUNG</v>
          </cell>
          <cell r="R20" t="str">
            <v>TULAKAN</v>
          </cell>
          <cell r="S20" t="str">
            <v>PACITAN</v>
          </cell>
          <cell r="T20" t="str">
            <v>JAWA TIMUR</v>
          </cell>
          <cell r="U20">
            <v>0</v>
          </cell>
          <cell r="V20">
            <v>0</v>
          </cell>
          <cell r="W20">
            <v>0</v>
          </cell>
        </row>
        <row r="21">
          <cell r="B21">
            <v>15</v>
          </cell>
          <cell r="C21" t="str">
            <v>NOVA SASMYTA</v>
          </cell>
          <cell r="D21" t="str">
            <v>0065683089</v>
          </cell>
          <cell r="E21">
            <v>0</v>
          </cell>
          <cell r="F21" t="str">
            <v>PACITAN</v>
          </cell>
          <cell r="G21">
            <v>38948</v>
          </cell>
          <cell r="H21" t="str">
            <v>Pacitan, 19 Agustus 2006</v>
          </cell>
          <cell r="I21" t="str">
            <v>Islam</v>
          </cell>
          <cell r="J21">
            <v>0</v>
          </cell>
          <cell r="K21">
            <v>0</v>
          </cell>
          <cell r="L21" t="str">
            <v>Amin Handoko</v>
          </cell>
          <cell r="M21" t="str">
            <v>(tidak diisi)</v>
          </cell>
          <cell r="N21">
            <v>0</v>
          </cell>
          <cell r="O21">
            <v>0</v>
          </cell>
          <cell r="P21">
            <v>0</v>
          </cell>
          <cell r="Q21" t="str">
            <v>BUNGUR</v>
          </cell>
          <cell r="R21" t="str">
            <v>TULAKAN</v>
          </cell>
          <cell r="S21" t="str">
            <v>PACITAN</v>
          </cell>
          <cell r="T21" t="str">
            <v>JAWA TIMUR</v>
          </cell>
          <cell r="U21">
            <v>0</v>
          </cell>
          <cell r="V21">
            <v>0</v>
          </cell>
          <cell r="W21">
            <v>0</v>
          </cell>
        </row>
        <row r="22">
          <cell r="B22">
            <v>16</v>
          </cell>
          <cell r="C22" t="str">
            <v>RIDHA RAHMATUL AULA RIDWAN</v>
          </cell>
          <cell r="D22" t="str">
            <v>0062535676</v>
          </cell>
          <cell r="E22">
            <v>0</v>
          </cell>
          <cell r="F22" t="str">
            <v>PACITAN</v>
          </cell>
          <cell r="G22">
            <v>39002</v>
          </cell>
          <cell r="H22" t="str">
            <v>Pacitan, 12 Oktober 2006</v>
          </cell>
          <cell r="I22" t="str">
            <v>Islam</v>
          </cell>
          <cell r="J22">
            <v>0</v>
          </cell>
          <cell r="K22" t="str">
            <v>RT. 2 RW. 1 KRAJAN, Desa BUNGUR</v>
          </cell>
          <cell r="L22" t="str">
            <v>M. CHUZAIRI RIDWAN</v>
          </cell>
          <cell r="M22" t="str">
            <v>TITIK SURYANI</v>
          </cell>
          <cell r="N22" t="str">
            <v>Wiraswasta</v>
          </cell>
          <cell r="O22" t="str">
            <v>Wiraswasta</v>
          </cell>
          <cell r="P22" t="str">
            <v>RT. 2 RW. 1 KRAJAN, Desa BUNGUR</v>
          </cell>
          <cell r="Q22" t="str">
            <v>BUNGUR</v>
          </cell>
          <cell r="R22" t="str">
            <v>TULAKAN</v>
          </cell>
          <cell r="S22" t="str">
            <v>PACITAN</v>
          </cell>
          <cell r="T22" t="str">
            <v>JAWA TIMUR</v>
          </cell>
          <cell r="U22">
            <v>0</v>
          </cell>
          <cell r="V22">
            <v>0</v>
          </cell>
          <cell r="W22">
            <v>0</v>
          </cell>
        </row>
        <row r="23">
          <cell r="B23">
            <v>17</v>
          </cell>
          <cell r="C23" t="str">
            <v>RIFDA SALSABILA PURNAMA</v>
          </cell>
          <cell r="D23" t="str">
            <v>0074401121</v>
          </cell>
          <cell r="E23">
            <v>0</v>
          </cell>
          <cell r="F23" t="str">
            <v>PACITAN</v>
          </cell>
          <cell r="G23">
            <v>39156</v>
          </cell>
          <cell r="H23" t="str">
            <v>Pacitan, 15 Maret 2007</v>
          </cell>
          <cell r="I23" t="str">
            <v>Islam</v>
          </cell>
          <cell r="J23">
            <v>0</v>
          </cell>
          <cell r="K23" t="str">
            <v>RT. 2 RW. 4 DLOPO, Desa TULAKAN</v>
          </cell>
          <cell r="L23" t="str">
            <v>JOKO PURNOMO</v>
          </cell>
          <cell r="M23" t="str">
            <v>LILIS SURYANI</v>
          </cell>
          <cell r="N23" t="str">
            <v>PNS/TNI/Polri</v>
          </cell>
          <cell r="O23" t="str">
            <v>PNS/TNI/Polri</v>
          </cell>
          <cell r="P23" t="str">
            <v>RT. 2 RW. 4 DLOPO, Desa TULAKAN</v>
          </cell>
          <cell r="Q23" t="str">
            <v>TULAKAN</v>
          </cell>
          <cell r="R23" t="str">
            <v>TULAKAN</v>
          </cell>
          <cell r="S23" t="str">
            <v>PACITAN</v>
          </cell>
          <cell r="T23" t="str">
            <v>JAWA TIMUR</v>
          </cell>
          <cell r="U23">
            <v>0</v>
          </cell>
          <cell r="V23">
            <v>0</v>
          </cell>
          <cell r="W23">
            <v>0</v>
          </cell>
        </row>
        <row r="24">
          <cell r="B24">
            <v>18</v>
          </cell>
          <cell r="C24" t="str">
            <v>RIZKI INTAN KURNIAENDAH</v>
          </cell>
          <cell r="D24" t="str">
            <v>0074745293</v>
          </cell>
          <cell r="E24">
            <v>0</v>
          </cell>
          <cell r="F24" t="str">
            <v>PACITAN</v>
          </cell>
          <cell r="G24">
            <v>39090</v>
          </cell>
          <cell r="H24" t="str">
            <v>Pacitan, 08 Januari 2007</v>
          </cell>
          <cell r="I24" t="str">
            <v>Islam</v>
          </cell>
          <cell r="J24">
            <v>0</v>
          </cell>
          <cell r="K24" t="str">
            <v>RT. 2 RW. 2 KRAJAN, Desa BUNGUR</v>
          </cell>
          <cell r="L24" t="str">
            <v>SLAMET MISTARI</v>
          </cell>
          <cell r="M24" t="str">
            <v>SRI PURWATI</v>
          </cell>
          <cell r="N24" t="str">
            <v>PNS/TNI/Polri</v>
          </cell>
          <cell r="O24" t="str">
            <v>Tidak bekerja</v>
          </cell>
          <cell r="P24" t="str">
            <v>RT. 2 RW. 2 KRAJAN, Desa BUNGUR</v>
          </cell>
          <cell r="Q24" t="str">
            <v>BUNGUR</v>
          </cell>
          <cell r="R24" t="str">
            <v>TULAKAN</v>
          </cell>
          <cell r="S24" t="str">
            <v>PACITAN</v>
          </cell>
          <cell r="T24" t="str">
            <v>JAWA TIMUR</v>
          </cell>
          <cell r="U24">
            <v>0</v>
          </cell>
          <cell r="V24">
            <v>0</v>
          </cell>
          <cell r="W24">
            <v>0</v>
          </cell>
        </row>
        <row r="25">
          <cell r="B25">
            <v>19</v>
          </cell>
          <cell r="C25" t="str">
            <v>RIZKY FIRMANSYAH</v>
          </cell>
          <cell r="D25" t="str">
            <v>0064051659</v>
          </cell>
          <cell r="E25">
            <v>0</v>
          </cell>
          <cell r="F25" t="str">
            <v>BANYUMAS</v>
          </cell>
          <cell r="G25">
            <v>38982</v>
          </cell>
          <cell r="H25" t="str">
            <v>Banyumas, 22 September 2006</v>
          </cell>
          <cell r="I25" t="str">
            <v>Islam</v>
          </cell>
          <cell r="J25">
            <v>0</v>
          </cell>
          <cell r="K25" t="str">
            <v>RT. 2 RW. 2 KRAJAN, Desa BUNGUR</v>
          </cell>
          <cell r="L25" t="str">
            <v>ARIF SETYADI</v>
          </cell>
          <cell r="M25" t="str">
            <v>WARYATI</v>
          </cell>
          <cell r="N25" t="str">
            <v>Wiraswasta</v>
          </cell>
          <cell r="O25" t="str">
            <v>Wiraswasta</v>
          </cell>
          <cell r="P25" t="str">
            <v>RT. 2 RW. 2 KRAJAN, Desa BUNGUR</v>
          </cell>
          <cell r="Q25" t="str">
            <v>BUNGUR</v>
          </cell>
          <cell r="R25" t="str">
            <v>TULAKAN</v>
          </cell>
          <cell r="S25" t="str">
            <v>PACITAN</v>
          </cell>
          <cell r="T25" t="str">
            <v>JAWA TIMUR</v>
          </cell>
          <cell r="U25">
            <v>0</v>
          </cell>
          <cell r="V25">
            <v>0</v>
          </cell>
          <cell r="W25">
            <v>0</v>
          </cell>
        </row>
        <row r="26">
          <cell r="B26">
            <v>20</v>
          </cell>
          <cell r="C26" t="str">
            <v>SAFIRA NUR LAYLA RAMADHANI</v>
          </cell>
          <cell r="D26" t="str">
            <v>0061107062</v>
          </cell>
          <cell r="E26">
            <v>0</v>
          </cell>
          <cell r="F26" t="str">
            <v>PACITAN</v>
          </cell>
          <cell r="G26">
            <v>38983</v>
          </cell>
          <cell r="H26" t="str">
            <v>Pacitan, 23 September 2006</v>
          </cell>
          <cell r="I26" t="str">
            <v>Islam</v>
          </cell>
          <cell r="J26">
            <v>0</v>
          </cell>
          <cell r="K26" t="str">
            <v>RT. 1 RW. 1 KRAJAN, Desa BUNGUR</v>
          </cell>
          <cell r="L26" t="str">
            <v>TUMARNO</v>
          </cell>
          <cell r="M26" t="str">
            <v>YULI NUR KHOLIFAH</v>
          </cell>
          <cell r="N26" t="str">
            <v>Wiraswasta</v>
          </cell>
          <cell r="O26" t="str">
            <v>Wiraswasta</v>
          </cell>
          <cell r="P26" t="str">
            <v>RT. 1 RW. 1 KRAJAN, Desa BUNGUR</v>
          </cell>
          <cell r="Q26" t="str">
            <v>BUNGUR</v>
          </cell>
          <cell r="R26" t="str">
            <v>TULAKAN</v>
          </cell>
          <cell r="S26" t="str">
            <v>PACITAN</v>
          </cell>
          <cell r="T26" t="str">
            <v>JAWA TIMUR</v>
          </cell>
          <cell r="U26">
            <v>0</v>
          </cell>
          <cell r="V26">
            <v>0</v>
          </cell>
          <cell r="W26">
            <v>0</v>
          </cell>
        </row>
        <row r="27">
          <cell r="B27">
            <v>21</v>
          </cell>
          <cell r="C27" t="str">
            <v>SHANASTRI RUFAIDA</v>
          </cell>
          <cell r="D27" t="str">
            <v>0065512286</v>
          </cell>
          <cell r="E27">
            <v>0</v>
          </cell>
          <cell r="F27" t="str">
            <v>PACITAN</v>
          </cell>
          <cell r="G27">
            <v>38988</v>
          </cell>
          <cell r="H27" t="str">
            <v>Pacitan, 28 September 2006</v>
          </cell>
          <cell r="I27" t="str">
            <v>Islam</v>
          </cell>
          <cell r="J27">
            <v>0</v>
          </cell>
          <cell r="K27" t="str">
            <v>RT. 1 RW. 6 KRAJAN, Desa BUNGUR</v>
          </cell>
          <cell r="L27" t="str">
            <v>TRIONO</v>
          </cell>
          <cell r="M27" t="str">
            <v>TUNARSIH</v>
          </cell>
          <cell r="N27" t="str">
            <v>Wiraswasta</v>
          </cell>
          <cell r="O27" t="str">
            <v>Wiraswasta</v>
          </cell>
          <cell r="P27" t="str">
            <v>RT. 1 RW. 6 KRAJAN, Desa BUNGUR</v>
          </cell>
          <cell r="Q27" t="str">
            <v>BUNGUR</v>
          </cell>
          <cell r="R27" t="str">
            <v>TULAKAN</v>
          </cell>
          <cell r="S27" t="str">
            <v>PACITAN</v>
          </cell>
          <cell r="T27" t="str">
            <v>JAWA TIMUR</v>
          </cell>
          <cell r="U27">
            <v>0</v>
          </cell>
          <cell r="V27">
            <v>0</v>
          </cell>
          <cell r="W27">
            <v>0</v>
          </cell>
        </row>
        <row r="28">
          <cell r="B28">
            <v>22</v>
          </cell>
          <cell r="C28" t="str">
            <v>SHIAM SAHARA</v>
          </cell>
          <cell r="D28" t="str">
            <v>0061014421</v>
          </cell>
          <cell r="E28">
            <v>0</v>
          </cell>
          <cell r="F28" t="str">
            <v>PACITAN</v>
          </cell>
          <cell r="G28">
            <v>39000</v>
          </cell>
          <cell r="H28" t="str">
            <v>Pacitan, 10 Oktober 2006</v>
          </cell>
          <cell r="I28" t="str">
            <v>Islam</v>
          </cell>
          <cell r="J28">
            <v>0</v>
          </cell>
          <cell r="K28" t="str">
            <v>RT. 1 RW. 1 KRAJAN, Desa BUNGUR</v>
          </cell>
          <cell r="L28" t="str">
            <v>PRIYANTO</v>
          </cell>
          <cell r="M28" t="str">
            <v>MURTINI</v>
          </cell>
          <cell r="N28" t="str">
            <v>Wiraswasta</v>
          </cell>
          <cell r="O28" t="str">
            <v>Wiraswasta</v>
          </cell>
          <cell r="P28" t="str">
            <v>RT. 1 RW. 1 KRAJAN, Desa BUNGUR</v>
          </cell>
          <cell r="Q28" t="str">
            <v>BUNGUR</v>
          </cell>
          <cell r="R28" t="str">
            <v>TULAKAN</v>
          </cell>
          <cell r="S28" t="str">
            <v>PACITAN</v>
          </cell>
          <cell r="T28" t="str">
            <v>JAWA TIMUR</v>
          </cell>
          <cell r="U28">
            <v>0</v>
          </cell>
          <cell r="V28">
            <v>0</v>
          </cell>
          <cell r="W28">
            <v>0</v>
          </cell>
        </row>
        <row r="29">
          <cell r="B29">
            <v>23</v>
          </cell>
          <cell r="C29" t="str">
            <v>SUSAN APRILIA PUTRI</v>
          </cell>
          <cell r="D29" t="str">
            <v>0067678566</v>
          </cell>
          <cell r="E29">
            <v>0</v>
          </cell>
          <cell r="F29" t="str">
            <v>PACITAN</v>
          </cell>
          <cell r="G29">
            <v>38810</v>
          </cell>
          <cell r="H29" t="str">
            <v>Pacitan, 03 April 2006</v>
          </cell>
          <cell r="I29" t="str">
            <v>Islam</v>
          </cell>
          <cell r="J29">
            <v>0</v>
          </cell>
          <cell r="K29" t="str">
            <v>RT. 3 RW. 1 KRAJAN, Desa BUNGUR</v>
          </cell>
          <cell r="L29" t="str">
            <v>DWI HARIYONO</v>
          </cell>
          <cell r="M29" t="str">
            <v>LILYS EKA WAHYUNINGTYAS TUTIK</v>
          </cell>
          <cell r="N29" t="str">
            <v>Wiraswasta</v>
          </cell>
          <cell r="O29" t="str">
            <v>Wiraswasta</v>
          </cell>
          <cell r="P29" t="str">
            <v>RT. 3 RW. 1 KRAJAN, Desa BUNGUR</v>
          </cell>
          <cell r="Q29" t="str">
            <v>BUNGUR</v>
          </cell>
          <cell r="R29" t="str">
            <v>TULAKAN</v>
          </cell>
          <cell r="S29" t="str">
            <v>PACITAN</v>
          </cell>
          <cell r="T29" t="str">
            <v>JAWA TIMUR</v>
          </cell>
          <cell r="U29">
            <v>0</v>
          </cell>
          <cell r="V29">
            <v>0</v>
          </cell>
          <cell r="W29">
            <v>0</v>
          </cell>
        </row>
        <row r="30">
          <cell r="B30">
            <v>24</v>
          </cell>
          <cell r="C30" t="str">
            <v>SYIFAUL CHUSNA BANATU ROHMI HADI</v>
          </cell>
          <cell r="D30" t="str">
            <v>0075392928</v>
          </cell>
          <cell r="E30">
            <v>0</v>
          </cell>
          <cell r="F30" t="str">
            <v>PACITAN</v>
          </cell>
          <cell r="G30">
            <v>39173</v>
          </cell>
          <cell r="H30" t="str">
            <v>Pacitan, 01 April 2007</v>
          </cell>
          <cell r="I30" t="str">
            <v>Islam</v>
          </cell>
          <cell r="J30">
            <v>0</v>
          </cell>
          <cell r="K30" t="str">
            <v>RT. 3 RW. 4 KRAJAN, Desa JATIGUNUNG</v>
          </cell>
          <cell r="L30" t="str">
            <v>MOCH. CHUSAINI</v>
          </cell>
          <cell r="M30" t="str">
            <v>NURHAYATI</v>
          </cell>
          <cell r="N30" t="str">
            <v>Wiraswasta</v>
          </cell>
          <cell r="O30" t="str">
            <v>PNS/TNI/Polri</v>
          </cell>
          <cell r="P30" t="str">
            <v>RT. 3 RW. 4 KRAJAN, Desa JATIGUNUNG</v>
          </cell>
          <cell r="Q30" t="str">
            <v>JATIGUNUNG</v>
          </cell>
          <cell r="R30" t="str">
            <v>TULAKAN</v>
          </cell>
          <cell r="S30" t="str">
            <v>PACITAN</v>
          </cell>
          <cell r="T30" t="str">
            <v>JAWA TIMUR</v>
          </cell>
          <cell r="U30">
            <v>0</v>
          </cell>
          <cell r="V30">
            <v>0</v>
          </cell>
          <cell r="W30">
            <v>0</v>
          </cell>
        </row>
        <row r="31">
          <cell r="B31">
            <v>25</v>
          </cell>
          <cell r="C31" t="str">
            <v>VANESSA VICKY AYU LESTARI</v>
          </cell>
          <cell r="D31" t="str">
            <v>0074921688</v>
          </cell>
          <cell r="E31">
            <v>0</v>
          </cell>
          <cell r="F31" t="str">
            <v>PACITAN</v>
          </cell>
          <cell r="G31">
            <v>39237</v>
          </cell>
          <cell r="H31" t="str">
            <v>Pacitan, 04 Juni 2007</v>
          </cell>
          <cell r="I31" t="str">
            <v>Islam</v>
          </cell>
          <cell r="J31">
            <v>0</v>
          </cell>
          <cell r="K31" t="str">
            <v>RT. 4 RW. 4 KRAJAN, Desa JATIGUNUNG</v>
          </cell>
          <cell r="L31" t="str">
            <v>SUPRIANTO</v>
          </cell>
          <cell r="M31" t="str">
            <v>DWI LESTARI</v>
          </cell>
          <cell r="N31" t="str">
            <v>Karyawan Swasta</v>
          </cell>
          <cell r="O31" t="str">
            <v>Tidak bekerja</v>
          </cell>
          <cell r="P31" t="str">
            <v>RT. 4 RW. 4 KRAJAN, Desa JATIGUNUNG</v>
          </cell>
          <cell r="Q31" t="str">
            <v>JATIGUNUNG</v>
          </cell>
          <cell r="R31" t="str">
            <v>TULAKAN</v>
          </cell>
          <cell r="S31" t="str">
            <v>PACITAN</v>
          </cell>
          <cell r="T31" t="str">
            <v>JAWA TIMUR</v>
          </cell>
          <cell r="U31">
            <v>0</v>
          </cell>
          <cell r="V31">
            <v>0</v>
          </cell>
          <cell r="W31">
            <v>0</v>
          </cell>
        </row>
        <row r="32">
          <cell r="B32">
            <v>26</v>
          </cell>
          <cell r="C32" t="str">
            <v>WIBI NUR FIRMANSYAH</v>
          </cell>
          <cell r="D32" t="str">
            <v>0076042461</v>
          </cell>
          <cell r="E32">
            <v>0</v>
          </cell>
          <cell r="F32" t="str">
            <v>PACITAN</v>
          </cell>
          <cell r="G32">
            <v>39147</v>
          </cell>
          <cell r="H32" t="str">
            <v>Pacitan, 06 Maret 2007</v>
          </cell>
          <cell r="I32" t="str">
            <v>Islam</v>
          </cell>
          <cell r="J32">
            <v>0</v>
          </cell>
          <cell r="K32" t="str">
            <v>RT. 1 RW. 6 KRAJAN, Desa BUNGUR</v>
          </cell>
          <cell r="L32" t="str">
            <v>NURMAN JATMIKO</v>
          </cell>
          <cell r="M32" t="str">
            <v>NANI OKTAFIANI</v>
          </cell>
          <cell r="N32" t="str">
            <v>PNS/TNI/Polri</v>
          </cell>
          <cell r="O32" t="str">
            <v>Karyawan Swasta</v>
          </cell>
          <cell r="P32" t="str">
            <v>RT. 1 RW. 6 KRAJAN, Desa BUNGUR</v>
          </cell>
          <cell r="Q32" t="str">
            <v>BUNGUR</v>
          </cell>
          <cell r="R32" t="str">
            <v>TULAKAN</v>
          </cell>
          <cell r="S32" t="str">
            <v>PACITAN</v>
          </cell>
          <cell r="T32" t="str">
            <v>JAWA TIMUR</v>
          </cell>
          <cell r="U32">
            <v>0</v>
          </cell>
          <cell r="V32">
            <v>0</v>
          </cell>
          <cell r="W32">
            <v>0</v>
          </cell>
        </row>
        <row r="33">
          <cell r="B33">
            <v>27</v>
          </cell>
          <cell r="C33" t="str">
            <v>ZULFIDA NURUL MAZIDAH</v>
          </cell>
          <cell r="D33" t="str">
            <v>0074039862</v>
          </cell>
          <cell r="E33">
            <v>0</v>
          </cell>
          <cell r="F33" t="str">
            <v>PACITAN</v>
          </cell>
          <cell r="G33">
            <v>39134</v>
          </cell>
          <cell r="H33" t="str">
            <v>Pacitan, 21 Februari 2007</v>
          </cell>
          <cell r="I33" t="str">
            <v>Islam</v>
          </cell>
          <cell r="J33">
            <v>0</v>
          </cell>
          <cell r="K33" t="str">
            <v>RT. 2 RW. 4 GLINGGANGAN, Desa PADI</v>
          </cell>
          <cell r="L33" t="str">
            <v>TEGUH SANTOSA</v>
          </cell>
          <cell r="M33" t="str">
            <v>WIJI ASTUTI</v>
          </cell>
          <cell r="N33" t="str">
            <v>Pedagang Kecil</v>
          </cell>
          <cell r="O33" t="str">
            <v>Pedagang Kecil</v>
          </cell>
          <cell r="P33" t="str">
            <v>RT. 2 RW. 4 GLINGGANGAN, Desa PADI</v>
          </cell>
          <cell r="Q33" t="str">
            <v>PADI</v>
          </cell>
          <cell r="R33" t="str">
            <v>TULAKAN</v>
          </cell>
          <cell r="S33" t="str">
            <v>PACITAN</v>
          </cell>
          <cell r="T33" t="str">
            <v>JAWA TIMUR</v>
          </cell>
          <cell r="U33">
            <v>0</v>
          </cell>
          <cell r="V33">
            <v>0</v>
          </cell>
          <cell r="W33">
            <v>0</v>
          </cell>
        </row>
        <row r="34">
          <cell r="B34">
            <v>28</v>
          </cell>
          <cell r="C34" t="str">
            <v>AZKA AFINA KHOIRUL IZA</v>
          </cell>
          <cell r="D34">
            <v>0</v>
          </cell>
          <cell r="E34">
            <v>0</v>
          </cell>
          <cell r="F34">
            <v>0</v>
          </cell>
          <cell r="G34">
            <v>0</v>
          </cell>
          <cell r="H34" t="str">
            <v>, 00 Januari 1900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v>29</v>
          </cell>
          <cell r="C35" t="str">
            <v>BAGUS WIDA KANAKA</v>
          </cell>
          <cell r="D35">
            <v>0</v>
          </cell>
          <cell r="E35">
            <v>0</v>
          </cell>
          <cell r="F35">
            <v>0</v>
          </cell>
          <cell r="G35">
            <v>0</v>
          </cell>
          <cell r="H35" t="str">
            <v>, 00 Januari 1900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B36">
            <v>30</v>
          </cell>
          <cell r="C36" t="str">
            <v>DENI FIRYA ATHALLAH PRADINAYA</v>
          </cell>
          <cell r="D36">
            <v>0</v>
          </cell>
          <cell r="E36">
            <v>0</v>
          </cell>
          <cell r="F36">
            <v>0</v>
          </cell>
          <cell r="G36">
            <v>0</v>
          </cell>
          <cell r="H36" t="str">
            <v>, 00 Januari 1900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v>31</v>
          </cell>
          <cell r="C37" t="str">
            <v>DEWI GALUH MULANSARI</v>
          </cell>
          <cell r="D37">
            <v>0</v>
          </cell>
          <cell r="E37">
            <v>0</v>
          </cell>
          <cell r="F37">
            <v>0</v>
          </cell>
          <cell r="G37">
            <v>0</v>
          </cell>
          <cell r="H37" t="str">
            <v>, 00 Januari 1900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row>
        <row r="38">
          <cell r="B38">
            <v>32</v>
          </cell>
          <cell r="C38" t="str">
            <v>DIAN PUJI LESTARI</v>
          </cell>
          <cell r="D38">
            <v>0</v>
          </cell>
          <cell r="E38">
            <v>0</v>
          </cell>
          <cell r="F38">
            <v>0</v>
          </cell>
          <cell r="G38">
            <v>0</v>
          </cell>
          <cell r="H38" t="str">
            <v>, 00 Januari 1900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v>33</v>
          </cell>
          <cell r="C39" t="str">
            <v>Hafidz Langgeng Prasetyo</v>
          </cell>
          <cell r="D39">
            <v>0</v>
          </cell>
          <cell r="E39">
            <v>0</v>
          </cell>
          <cell r="F39">
            <v>0</v>
          </cell>
          <cell r="G39">
            <v>0</v>
          </cell>
          <cell r="H39" t="str">
            <v>, 00 Januari 1900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v>34</v>
          </cell>
          <cell r="C40" t="str">
            <v>JALU ARTHA AJI MANGGALA HANDOKO</v>
          </cell>
          <cell r="D40">
            <v>0</v>
          </cell>
          <cell r="E40">
            <v>0</v>
          </cell>
          <cell r="F40">
            <v>0</v>
          </cell>
          <cell r="G40">
            <v>0</v>
          </cell>
          <cell r="H40" t="str">
            <v>, 00 Januari 1900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v>35</v>
          </cell>
          <cell r="C41" t="str">
            <v>LAURENDHO RADIEFCA MURDIONO</v>
          </cell>
          <cell r="D41">
            <v>0</v>
          </cell>
          <cell r="E41">
            <v>0</v>
          </cell>
          <cell r="F41">
            <v>0</v>
          </cell>
          <cell r="G41">
            <v>0</v>
          </cell>
          <cell r="H41" t="str">
            <v>, 00 Januari 1900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v>36</v>
          </cell>
          <cell r="C42" t="str">
            <v>MARSYA MAYDINA DWI RISQITA</v>
          </cell>
          <cell r="D42">
            <v>0</v>
          </cell>
          <cell r="E42">
            <v>0</v>
          </cell>
          <cell r="F42">
            <v>0</v>
          </cell>
          <cell r="G42">
            <v>0</v>
          </cell>
          <cell r="H42" t="str">
            <v>, 00 Januari 1900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B43">
            <v>37</v>
          </cell>
          <cell r="C43" t="str">
            <v>MILA SARASWATI</v>
          </cell>
          <cell r="D43">
            <v>0</v>
          </cell>
          <cell r="E43">
            <v>0</v>
          </cell>
          <cell r="F43">
            <v>0</v>
          </cell>
          <cell r="G43">
            <v>0</v>
          </cell>
          <cell r="H43" t="str">
            <v>, 00 Januari 1900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4">
          <cell r="B44">
            <v>38</v>
          </cell>
          <cell r="C44" t="str">
            <v>MUHAMMAD ARKAN ALLY RACHMAD</v>
          </cell>
          <cell r="D44">
            <v>0</v>
          </cell>
          <cell r="E44">
            <v>0</v>
          </cell>
          <cell r="F44">
            <v>0</v>
          </cell>
          <cell r="G44">
            <v>0</v>
          </cell>
          <cell r="H44" t="str">
            <v>, 00 Januari 1900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row>
        <row r="45">
          <cell r="B45">
            <v>39</v>
          </cell>
          <cell r="C45" t="str">
            <v>MUHAMMAD REVIAN ABDULLOH FAQIH</v>
          </cell>
          <cell r="D45">
            <v>0</v>
          </cell>
          <cell r="E45">
            <v>0</v>
          </cell>
          <cell r="F45">
            <v>0</v>
          </cell>
          <cell r="G45">
            <v>0</v>
          </cell>
          <cell r="H45" t="str">
            <v>, 00 Januari 1900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row>
        <row r="46">
          <cell r="B46">
            <v>40</v>
          </cell>
          <cell r="C46" t="str">
            <v>NABILA AYUNINGTIAS</v>
          </cell>
          <cell r="D46">
            <v>0</v>
          </cell>
          <cell r="E46">
            <v>0</v>
          </cell>
          <cell r="F46">
            <v>0</v>
          </cell>
          <cell r="G46">
            <v>0</v>
          </cell>
          <cell r="H46" t="str">
            <v>, 00 Januari 1900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B47">
            <v>41</v>
          </cell>
          <cell r="C47" t="str">
            <v>NARESWARI MASAYU PUSPANINGRUM</v>
          </cell>
          <cell r="D47">
            <v>0</v>
          </cell>
          <cell r="E47">
            <v>0</v>
          </cell>
          <cell r="F47">
            <v>0</v>
          </cell>
          <cell r="G47">
            <v>0</v>
          </cell>
          <cell r="H47" t="str">
            <v>, 00 Januari 1900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8">
          <cell r="B48">
            <v>42</v>
          </cell>
          <cell r="C48" t="str">
            <v>NOVA SASMYTA</v>
          </cell>
          <cell r="D48">
            <v>0</v>
          </cell>
          <cell r="E48">
            <v>0</v>
          </cell>
          <cell r="F48">
            <v>0</v>
          </cell>
          <cell r="G48">
            <v>0</v>
          </cell>
          <cell r="H48" t="str">
            <v>, 00 Januari 1900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row>
        <row r="49">
          <cell r="B49">
            <v>43</v>
          </cell>
          <cell r="C49" t="str">
            <v>RIDHA RAHMATUL AULA RIDWAN</v>
          </cell>
          <cell r="D49">
            <v>0</v>
          </cell>
          <cell r="E49">
            <v>0</v>
          </cell>
          <cell r="F49">
            <v>0</v>
          </cell>
          <cell r="G49">
            <v>0</v>
          </cell>
          <cell r="H49" t="str">
            <v>, 00 Januari 1900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row>
        <row r="50">
          <cell r="B50">
            <v>44</v>
          </cell>
          <cell r="C50" t="str">
            <v>RIFDA SALSABILA PURNAMA</v>
          </cell>
          <cell r="D50">
            <v>0</v>
          </cell>
          <cell r="E50">
            <v>0</v>
          </cell>
          <cell r="F50">
            <v>0</v>
          </cell>
          <cell r="G50">
            <v>0</v>
          </cell>
          <cell r="H50" t="str">
            <v>, 00 Januari 1900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B51">
            <v>45</v>
          </cell>
          <cell r="C51" t="str">
            <v>RIZKI INTAN KURNIAENDAH</v>
          </cell>
          <cell r="D51">
            <v>0</v>
          </cell>
          <cell r="E51">
            <v>0</v>
          </cell>
          <cell r="F51">
            <v>0</v>
          </cell>
          <cell r="G51">
            <v>0</v>
          </cell>
          <cell r="H51" t="str">
            <v>, 00 Januari 1900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v>46</v>
          </cell>
          <cell r="C52" t="str">
            <v>RIZKY FIRMANSYAH</v>
          </cell>
          <cell r="D52">
            <v>0</v>
          </cell>
          <cell r="E52">
            <v>0</v>
          </cell>
          <cell r="F52">
            <v>0</v>
          </cell>
          <cell r="G52">
            <v>0</v>
          </cell>
          <cell r="H52" t="str">
            <v>, 00 Januari 1900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B53">
            <v>47</v>
          </cell>
          <cell r="C53" t="str">
            <v>SAFIRA NUR LAYLA RAMADHANI</v>
          </cell>
          <cell r="D53">
            <v>0</v>
          </cell>
          <cell r="E53">
            <v>0</v>
          </cell>
          <cell r="F53">
            <v>0</v>
          </cell>
          <cell r="G53">
            <v>0</v>
          </cell>
          <cell r="H53" t="str">
            <v>, 00 Januari 1900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v>48</v>
          </cell>
          <cell r="C54" t="str">
            <v>SHANASTRI RUFAIDA</v>
          </cell>
          <cell r="D54">
            <v>0</v>
          </cell>
          <cell r="E54">
            <v>0</v>
          </cell>
          <cell r="F54">
            <v>0</v>
          </cell>
          <cell r="G54">
            <v>0</v>
          </cell>
          <cell r="H54" t="str">
            <v>, 00 Januari 1900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B55">
            <v>49</v>
          </cell>
          <cell r="C55" t="str">
            <v>SHIAM SAHARA</v>
          </cell>
          <cell r="D55">
            <v>0</v>
          </cell>
          <cell r="E55">
            <v>0</v>
          </cell>
          <cell r="F55">
            <v>0</v>
          </cell>
          <cell r="G55">
            <v>0</v>
          </cell>
          <cell r="H55" t="str">
            <v>, 00 Januari 1900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v>50</v>
          </cell>
          <cell r="C56" t="str">
            <v>SUSAN APRILIA PUTRI</v>
          </cell>
          <cell r="D56">
            <v>0</v>
          </cell>
          <cell r="E56">
            <v>0</v>
          </cell>
          <cell r="F56">
            <v>0</v>
          </cell>
          <cell r="G56">
            <v>0</v>
          </cell>
          <cell r="H56" t="str">
            <v>, 00 Januari 1900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B57">
            <v>51</v>
          </cell>
          <cell r="C57" t="str">
            <v>SYIFAUL CHUSNA BANATU ROHMI HADI</v>
          </cell>
          <cell r="D57">
            <v>0</v>
          </cell>
          <cell r="E57">
            <v>0</v>
          </cell>
          <cell r="F57">
            <v>0</v>
          </cell>
          <cell r="G57">
            <v>0</v>
          </cell>
          <cell r="H57" t="str">
            <v>, 00 Januari 1900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v>52</v>
          </cell>
          <cell r="C58" t="str">
            <v>VANESSA VICKY AYU LESTARI</v>
          </cell>
          <cell r="D58">
            <v>0</v>
          </cell>
          <cell r="E58">
            <v>0</v>
          </cell>
          <cell r="F58">
            <v>0</v>
          </cell>
          <cell r="G58">
            <v>0</v>
          </cell>
          <cell r="H58" t="str">
            <v>, 00 Januari 1900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row>
        <row r="59">
          <cell r="B59">
            <v>53</v>
          </cell>
          <cell r="C59" t="str">
            <v>WIBI NUR FIRMANSYAH</v>
          </cell>
          <cell r="D59">
            <v>0</v>
          </cell>
          <cell r="E59">
            <v>0</v>
          </cell>
          <cell r="F59">
            <v>0</v>
          </cell>
          <cell r="G59">
            <v>0</v>
          </cell>
          <cell r="H59" t="str">
            <v>, 00 Januari 1900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v>54</v>
          </cell>
          <cell r="C60" t="str">
            <v>NABILA AYUNINGTIAS</v>
          </cell>
          <cell r="D60">
            <v>0</v>
          </cell>
          <cell r="E60">
            <v>0</v>
          </cell>
          <cell r="F60">
            <v>0</v>
          </cell>
          <cell r="G60">
            <v>0</v>
          </cell>
          <cell r="H60" t="str">
            <v>, 00 Januari 1900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v>55</v>
          </cell>
          <cell r="C61" t="str">
            <v>NARESWARI MASAYU PUSPANINGRUM</v>
          </cell>
          <cell r="D61">
            <v>0</v>
          </cell>
          <cell r="E61">
            <v>0</v>
          </cell>
          <cell r="F61">
            <v>0</v>
          </cell>
          <cell r="G61">
            <v>0</v>
          </cell>
          <cell r="H61" t="str">
            <v>, 00 Januari 1900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B62">
            <v>56</v>
          </cell>
          <cell r="C62" t="str">
            <v>NOVA SASMYTA</v>
          </cell>
          <cell r="D62">
            <v>0</v>
          </cell>
          <cell r="E62">
            <v>0</v>
          </cell>
          <cell r="F62">
            <v>0</v>
          </cell>
          <cell r="G62">
            <v>0</v>
          </cell>
          <cell r="H62" t="str">
            <v>, 00 Januari 1900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3">
          <cell r="B63">
            <v>57</v>
          </cell>
          <cell r="C63" t="str">
            <v>RIDHA RAHMATUL AULA RIDWAN</v>
          </cell>
          <cell r="D63">
            <v>0</v>
          </cell>
          <cell r="E63">
            <v>0</v>
          </cell>
          <cell r="F63">
            <v>0</v>
          </cell>
          <cell r="G63">
            <v>0</v>
          </cell>
          <cell r="H63" t="str">
            <v>, 00 Januari 1900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row>
        <row r="64">
          <cell r="B64">
            <v>58</v>
          </cell>
          <cell r="C64" t="str">
            <v>RIFDA SALSABILA PURNAMA</v>
          </cell>
          <cell r="D64">
            <v>0</v>
          </cell>
          <cell r="E64">
            <v>0</v>
          </cell>
          <cell r="F64">
            <v>0</v>
          </cell>
          <cell r="G64">
            <v>0</v>
          </cell>
          <cell r="H64" t="str">
            <v>, 00 Januari 1900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row>
        <row r="65">
          <cell r="B65">
            <v>59</v>
          </cell>
          <cell r="C65" t="str">
            <v>RIZKI INTAN KURNIAENDAH</v>
          </cell>
          <cell r="D65">
            <v>0</v>
          </cell>
          <cell r="E65">
            <v>0</v>
          </cell>
          <cell r="F65">
            <v>0</v>
          </cell>
          <cell r="G65">
            <v>0</v>
          </cell>
          <cell r="H65" t="str">
            <v>, 00 Januari 1900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row>
        <row r="66">
          <cell r="B66">
            <v>60</v>
          </cell>
          <cell r="C66" t="str">
            <v>RIZKY FIRMANSYAH</v>
          </cell>
          <cell r="D66">
            <v>0</v>
          </cell>
          <cell r="E66">
            <v>0</v>
          </cell>
          <cell r="F66">
            <v>0</v>
          </cell>
          <cell r="G66">
            <v>0</v>
          </cell>
          <cell r="H66" t="str">
            <v>, 00 Januari 1900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sheetData>
      <sheetData sheetId="4"/>
      <sheetData sheetId="5"/>
      <sheetData sheetId="6"/>
      <sheetData sheetId="7"/>
      <sheetData sheetId="8"/>
      <sheetData sheetId="9">
        <row r="7">
          <cell r="A7">
            <v>1</v>
          </cell>
          <cell r="B7" t="str">
            <v>AZKA AFINA KHOIRUL IZA</v>
          </cell>
          <cell r="C7">
            <v>20</v>
          </cell>
          <cell r="D7">
            <v>5</v>
          </cell>
          <cell r="E7">
            <v>20</v>
          </cell>
          <cell r="F7">
            <v>5</v>
          </cell>
          <cell r="G7">
            <v>10</v>
          </cell>
          <cell r="H7">
            <v>10</v>
          </cell>
          <cell r="I7">
            <v>0</v>
          </cell>
          <cell r="J7">
            <v>10</v>
          </cell>
          <cell r="K7">
            <v>16</v>
          </cell>
          <cell r="L7">
            <v>4</v>
          </cell>
          <cell r="M7">
            <v>16</v>
          </cell>
          <cell r="N7">
            <v>4</v>
          </cell>
          <cell r="O7">
            <v>8</v>
          </cell>
          <cell r="P7">
            <v>8</v>
          </cell>
          <cell r="Q7">
            <v>0</v>
          </cell>
          <cell r="R7">
            <v>8</v>
          </cell>
          <cell r="S7">
            <v>36</v>
          </cell>
          <cell r="T7">
            <v>9</v>
          </cell>
          <cell r="U7">
            <v>36</v>
          </cell>
          <cell r="V7">
            <v>9</v>
          </cell>
          <cell r="W7">
            <v>18</v>
          </cell>
          <cell r="X7">
            <v>18</v>
          </cell>
          <cell r="Y7">
            <v>0</v>
          </cell>
          <cell r="Z7">
            <v>18</v>
          </cell>
          <cell r="AA7" t="str">
            <v xml:space="preserve">Ananda AZKA AFINA KHOIRUL IZA sangat baik dalam ketaatan beribadah, berperilaku syukur, dan sudah mampu meningkatkan sikap toleransi dalam beribadah, </v>
          </cell>
        </row>
        <row r="8">
          <cell r="A8">
            <v>2</v>
          </cell>
          <cell r="B8" t="str">
            <v>BAGUS WIDA KANAKA</v>
          </cell>
          <cell r="C8">
            <v>20</v>
          </cell>
          <cell r="D8">
            <v>5</v>
          </cell>
          <cell r="E8">
            <v>20</v>
          </cell>
          <cell r="F8">
            <v>5</v>
          </cell>
          <cell r="G8">
            <v>10</v>
          </cell>
          <cell r="H8">
            <v>10</v>
          </cell>
          <cell r="I8">
            <v>0</v>
          </cell>
          <cell r="J8">
            <v>10</v>
          </cell>
          <cell r="K8">
            <v>16</v>
          </cell>
          <cell r="L8">
            <v>4</v>
          </cell>
          <cell r="M8">
            <v>16</v>
          </cell>
          <cell r="N8">
            <v>4</v>
          </cell>
          <cell r="O8">
            <v>8</v>
          </cell>
          <cell r="P8">
            <v>8</v>
          </cell>
          <cell r="Q8">
            <v>0</v>
          </cell>
          <cell r="R8">
            <v>8</v>
          </cell>
          <cell r="S8">
            <v>36</v>
          </cell>
          <cell r="T8">
            <v>9</v>
          </cell>
          <cell r="U8">
            <v>36</v>
          </cell>
          <cell r="V8">
            <v>9</v>
          </cell>
          <cell r="W8">
            <v>18</v>
          </cell>
          <cell r="X8">
            <v>18</v>
          </cell>
          <cell r="Y8">
            <v>0</v>
          </cell>
          <cell r="Z8">
            <v>18</v>
          </cell>
          <cell r="AA8" t="str">
            <v xml:space="preserve">Ananda BAGUS WIDA KANAKA sangat baik dalam ketaatan beribadah, berperilaku syukur, dan sudah mampu meningkatkan sikap toleransi dalam beribadah, </v>
          </cell>
        </row>
        <row r="9">
          <cell r="A9">
            <v>3</v>
          </cell>
          <cell r="B9" t="str">
            <v>DENI FIRYA ATHALLAH PRADINAYA</v>
          </cell>
          <cell r="C9">
            <v>20</v>
          </cell>
          <cell r="D9">
            <v>5</v>
          </cell>
          <cell r="E9">
            <v>20</v>
          </cell>
          <cell r="F9">
            <v>5</v>
          </cell>
          <cell r="G9">
            <v>10</v>
          </cell>
          <cell r="H9">
            <v>10</v>
          </cell>
          <cell r="I9">
            <v>0</v>
          </cell>
          <cell r="J9">
            <v>10</v>
          </cell>
          <cell r="K9">
            <v>16</v>
          </cell>
          <cell r="L9">
            <v>4</v>
          </cell>
          <cell r="M9">
            <v>16</v>
          </cell>
          <cell r="N9">
            <v>4</v>
          </cell>
          <cell r="O9">
            <v>8</v>
          </cell>
          <cell r="P9">
            <v>8</v>
          </cell>
          <cell r="Q9">
            <v>0</v>
          </cell>
          <cell r="R9">
            <v>8</v>
          </cell>
          <cell r="S9">
            <v>36</v>
          </cell>
          <cell r="T9">
            <v>9</v>
          </cell>
          <cell r="U9">
            <v>36</v>
          </cell>
          <cell r="V9">
            <v>9</v>
          </cell>
          <cell r="W9">
            <v>18</v>
          </cell>
          <cell r="X9">
            <v>18</v>
          </cell>
          <cell r="Y9">
            <v>0</v>
          </cell>
          <cell r="Z9">
            <v>18</v>
          </cell>
          <cell r="AA9" t="str">
            <v xml:space="preserve">Ananda DENI FIRYA ATHALLAH PRADINAYA sangat baik dalam ketaatan beribadah, berperilaku syukur, dan sudah mampu meningkatkan sikap toleransi dalam beribadah, </v>
          </cell>
        </row>
        <row r="10">
          <cell r="A10">
            <v>4</v>
          </cell>
          <cell r="B10" t="str">
            <v>DEWI GALUH MULANSARI</v>
          </cell>
          <cell r="C10">
            <v>20</v>
          </cell>
          <cell r="D10">
            <v>5</v>
          </cell>
          <cell r="E10">
            <v>20</v>
          </cell>
          <cell r="F10">
            <v>5</v>
          </cell>
          <cell r="G10">
            <v>10</v>
          </cell>
          <cell r="H10">
            <v>10</v>
          </cell>
          <cell r="I10">
            <v>0</v>
          </cell>
          <cell r="J10">
            <v>10</v>
          </cell>
          <cell r="K10">
            <v>16</v>
          </cell>
          <cell r="L10">
            <v>4</v>
          </cell>
          <cell r="M10">
            <v>16</v>
          </cell>
          <cell r="N10">
            <v>4</v>
          </cell>
          <cell r="O10">
            <v>8</v>
          </cell>
          <cell r="P10">
            <v>8</v>
          </cell>
          <cell r="Q10">
            <v>0</v>
          </cell>
          <cell r="R10">
            <v>8</v>
          </cell>
          <cell r="S10">
            <v>36</v>
          </cell>
          <cell r="T10">
            <v>9</v>
          </cell>
          <cell r="U10">
            <v>36</v>
          </cell>
          <cell r="V10">
            <v>9</v>
          </cell>
          <cell r="W10">
            <v>18</v>
          </cell>
          <cell r="X10">
            <v>18</v>
          </cell>
          <cell r="Y10">
            <v>0</v>
          </cell>
          <cell r="Z10">
            <v>18</v>
          </cell>
          <cell r="AA10" t="str">
            <v xml:space="preserve">Ananda DEWI GALUH MULANSARI sangat baik dalam ketaatan beribadah, berperilaku syukur, dan sudah mampu meningkatkan sikap toleransi dalam beribadah, </v>
          </cell>
        </row>
        <row r="11">
          <cell r="A11">
            <v>5</v>
          </cell>
          <cell r="B11" t="str">
            <v>DIAN PUJI LESTARI</v>
          </cell>
          <cell r="C11">
            <v>20</v>
          </cell>
          <cell r="D11">
            <v>5</v>
          </cell>
          <cell r="E11">
            <v>20</v>
          </cell>
          <cell r="F11">
            <v>5</v>
          </cell>
          <cell r="G11">
            <v>10</v>
          </cell>
          <cell r="H11">
            <v>10</v>
          </cell>
          <cell r="I11">
            <v>0</v>
          </cell>
          <cell r="J11">
            <v>10</v>
          </cell>
          <cell r="K11">
            <v>16</v>
          </cell>
          <cell r="L11">
            <v>4</v>
          </cell>
          <cell r="M11">
            <v>16</v>
          </cell>
          <cell r="N11">
            <v>4</v>
          </cell>
          <cell r="O11">
            <v>8</v>
          </cell>
          <cell r="P11">
            <v>8</v>
          </cell>
          <cell r="Q11">
            <v>0</v>
          </cell>
          <cell r="R11">
            <v>8</v>
          </cell>
          <cell r="S11">
            <v>36</v>
          </cell>
          <cell r="T11">
            <v>9</v>
          </cell>
          <cell r="U11">
            <v>36</v>
          </cell>
          <cell r="V11">
            <v>9</v>
          </cell>
          <cell r="W11">
            <v>18</v>
          </cell>
          <cell r="X11">
            <v>18</v>
          </cell>
          <cell r="Y11">
            <v>0</v>
          </cell>
          <cell r="Z11">
            <v>18</v>
          </cell>
          <cell r="AA11" t="str">
            <v xml:space="preserve">Ananda DIAN PUJI LESTARI sangat baik dalam ketaatan beribadah, berperilaku syukur, dan sudah mampu meningkatkan sikap toleransi dalam beribadah, </v>
          </cell>
        </row>
        <row r="12">
          <cell r="A12">
            <v>6</v>
          </cell>
          <cell r="B12" t="str">
            <v>Hafidz Langgeng Prasetyo</v>
          </cell>
          <cell r="C12">
            <v>20</v>
          </cell>
          <cell r="D12">
            <v>5</v>
          </cell>
          <cell r="E12">
            <v>20</v>
          </cell>
          <cell r="F12">
            <v>5</v>
          </cell>
          <cell r="G12">
            <v>10</v>
          </cell>
          <cell r="H12">
            <v>10</v>
          </cell>
          <cell r="I12">
            <v>0</v>
          </cell>
          <cell r="J12">
            <v>10</v>
          </cell>
          <cell r="K12">
            <v>16</v>
          </cell>
          <cell r="L12">
            <v>4</v>
          </cell>
          <cell r="M12">
            <v>16</v>
          </cell>
          <cell r="N12">
            <v>4</v>
          </cell>
          <cell r="O12">
            <v>8</v>
          </cell>
          <cell r="P12">
            <v>8</v>
          </cell>
          <cell r="Q12">
            <v>0</v>
          </cell>
          <cell r="R12">
            <v>8</v>
          </cell>
          <cell r="S12">
            <v>36</v>
          </cell>
          <cell r="T12">
            <v>9</v>
          </cell>
          <cell r="U12">
            <v>36</v>
          </cell>
          <cell r="V12">
            <v>9</v>
          </cell>
          <cell r="W12">
            <v>18</v>
          </cell>
          <cell r="X12">
            <v>18</v>
          </cell>
          <cell r="Y12">
            <v>0</v>
          </cell>
          <cell r="Z12">
            <v>18</v>
          </cell>
          <cell r="AA12" t="str">
            <v xml:space="preserve">Ananda Hafidz Langgeng Prasetyo sangat baik dalam ketaatan beribadah, berperilaku syukur, dan sudah mampu meningkatkan sikap toleransi dalam beribadah, </v>
          </cell>
        </row>
        <row r="13">
          <cell r="A13">
            <v>7</v>
          </cell>
          <cell r="B13" t="str">
            <v>JALU ARTHA AJI MANGGALA HANDOKO</v>
          </cell>
          <cell r="C13">
            <v>20</v>
          </cell>
          <cell r="D13">
            <v>5</v>
          </cell>
          <cell r="E13">
            <v>20</v>
          </cell>
          <cell r="F13">
            <v>5</v>
          </cell>
          <cell r="G13">
            <v>10</v>
          </cell>
          <cell r="H13">
            <v>10</v>
          </cell>
          <cell r="I13">
            <v>0</v>
          </cell>
          <cell r="J13">
            <v>10</v>
          </cell>
          <cell r="K13">
            <v>16</v>
          </cell>
          <cell r="L13">
            <v>4</v>
          </cell>
          <cell r="M13">
            <v>16</v>
          </cell>
          <cell r="N13">
            <v>4</v>
          </cell>
          <cell r="O13">
            <v>8</v>
          </cell>
          <cell r="P13">
            <v>8</v>
          </cell>
          <cell r="Q13">
            <v>0</v>
          </cell>
          <cell r="R13">
            <v>8</v>
          </cell>
          <cell r="S13">
            <v>36</v>
          </cell>
          <cell r="T13">
            <v>9</v>
          </cell>
          <cell r="U13">
            <v>36</v>
          </cell>
          <cell r="V13">
            <v>9</v>
          </cell>
          <cell r="W13">
            <v>18</v>
          </cell>
          <cell r="X13">
            <v>18</v>
          </cell>
          <cell r="Y13">
            <v>0</v>
          </cell>
          <cell r="Z13">
            <v>18</v>
          </cell>
          <cell r="AA13" t="str">
            <v xml:space="preserve">Ananda JALU ARTHA AJI MANGGALA HANDOKO sangat baik dalam ketaatan beribadah, berperilaku syukur, dan sudah mampu meningkatkan sikap toleransi dalam beribadah, </v>
          </cell>
        </row>
        <row r="14">
          <cell r="A14">
            <v>8</v>
          </cell>
          <cell r="B14" t="str">
            <v>LAURENDHO RADIEFCA MURDIONO</v>
          </cell>
          <cell r="C14">
            <v>20</v>
          </cell>
          <cell r="D14">
            <v>5</v>
          </cell>
          <cell r="E14">
            <v>20</v>
          </cell>
          <cell r="F14">
            <v>5</v>
          </cell>
          <cell r="G14">
            <v>10</v>
          </cell>
          <cell r="H14">
            <v>10</v>
          </cell>
          <cell r="I14">
            <v>0</v>
          </cell>
          <cell r="J14">
            <v>10</v>
          </cell>
          <cell r="K14">
            <v>16</v>
          </cell>
          <cell r="L14">
            <v>4</v>
          </cell>
          <cell r="M14">
            <v>16</v>
          </cell>
          <cell r="N14">
            <v>4</v>
          </cell>
          <cell r="O14">
            <v>8</v>
          </cell>
          <cell r="P14">
            <v>8</v>
          </cell>
          <cell r="Q14">
            <v>0</v>
          </cell>
          <cell r="R14">
            <v>8</v>
          </cell>
          <cell r="S14">
            <v>36</v>
          </cell>
          <cell r="T14">
            <v>9</v>
          </cell>
          <cell r="U14">
            <v>36</v>
          </cell>
          <cell r="V14">
            <v>9</v>
          </cell>
          <cell r="W14">
            <v>18</v>
          </cell>
          <cell r="X14">
            <v>18</v>
          </cell>
          <cell r="Y14">
            <v>0</v>
          </cell>
          <cell r="Z14">
            <v>18</v>
          </cell>
          <cell r="AA14" t="str">
            <v xml:space="preserve">Ananda LAURENDHO RADIEFCA MURDIONO sangat baik dalam ketaatan beribadah, berperilaku syukur, dan sudah mampu meningkatkan sikap toleransi dalam beribadah, </v>
          </cell>
        </row>
        <row r="15">
          <cell r="A15">
            <v>9</v>
          </cell>
          <cell r="B15" t="str">
            <v>MARSYA MAYDINA DWI RISQITA</v>
          </cell>
          <cell r="C15">
            <v>20</v>
          </cell>
          <cell r="D15">
            <v>5</v>
          </cell>
          <cell r="E15">
            <v>20</v>
          </cell>
          <cell r="F15">
            <v>5</v>
          </cell>
          <cell r="G15">
            <v>10</v>
          </cell>
          <cell r="H15">
            <v>10</v>
          </cell>
          <cell r="I15">
            <v>0</v>
          </cell>
          <cell r="J15">
            <v>10</v>
          </cell>
          <cell r="K15">
            <v>16</v>
          </cell>
          <cell r="L15">
            <v>4</v>
          </cell>
          <cell r="M15">
            <v>16</v>
          </cell>
          <cell r="N15">
            <v>4</v>
          </cell>
          <cell r="O15">
            <v>8</v>
          </cell>
          <cell r="P15">
            <v>8</v>
          </cell>
          <cell r="Q15">
            <v>0</v>
          </cell>
          <cell r="R15">
            <v>8</v>
          </cell>
          <cell r="S15">
            <v>36</v>
          </cell>
          <cell r="T15">
            <v>9</v>
          </cell>
          <cell r="U15">
            <v>36</v>
          </cell>
          <cell r="V15">
            <v>9</v>
          </cell>
          <cell r="W15">
            <v>18</v>
          </cell>
          <cell r="X15">
            <v>18</v>
          </cell>
          <cell r="Y15">
            <v>0</v>
          </cell>
          <cell r="Z15">
            <v>18</v>
          </cell>
          <cell r="AA15" t="str">
            <v xml:space="preserve">Ananda MARSYA MAYDINA DWI RISQITA sangat baik dalam ketaatan beribadah, berperilaku syukur, dan sudah mampu meningkatkan sikap toleransi dalam beribadah, </v>
          </cell>
        </row>
        <row r="16">
          <cell r="A16">
            <v>10</v>
          </cell>
          <cell r="B16" t="str">
            <v>MILA SARASWATI</v>
          </cell>
          <cell r="C16">
            <v>20</v>
          </cell>
          <cell r="D16">
            <v>5</v>
          </cell>
          <cell r="E16">
            <v>20</v>
          </cell>
          <cell r="F16">
            <v>5</v>
          </cell>
          <cell r="G16">
            <v>10</v>
          </cell>
          <cell r="H16">
            <v>10</v>
          </cell>
          <cell r="I16">
            <v>0</v>
          </cell>
          <cell r="J16">
            <v>10</v>
          </cell>
          <cell r="K16">
            <v>16</v>
          </cell>
          <cell r="L16">
            <v>4</v>
          </cell>
          <cell r="M16">
            <v>16</v>
          </cell>
          <cell r="N16">
            <v>4</v>
          </cell>
          <cell r="O16">
            <v>8</v>
          </cell>
          <cell r="P16">
            <v>8</v>
          </cell>
          <cell r="Q16">
            <v>0</v>
          </cell>
          <cell r="R16">
            <v>8</v>
          </cell>
          <cell r="S16">
            <v>36</v>
          </cell>
          <cell r="T16">
            <v>9</v>
          </cell>
          <cell r="U16">
            <v>36</v>
          </cell>
          <cell r="V16">
            <v>9</v>
          </cell>
          <cell r="W16">
            <v>18</v>
          </cell>
          <cell r="X16">
            <v>18</v>
          </cell>
          <cell r="Y16">
            <v>0</v>
          </cell>
          <cell r="Z16">
            <v>18</v>
          </cell>
          <cell r="AA16" t="str">
            <v xml:space="preserve">Ananda MILA SARASWATI sangat baik dalam ketaatan beribadah, berperilaku syukur, dan sudah mampu meningkatkan sikap toleransi dalam beribadah, </v>
          </cell>
        </row>
        <row r="17">
          <cell r="A17">
            <v>11</v>
          </cell>
          <cell r="B17" t="str">
            <v>MUHAMMAD ARKAN ALLY RACHMAD</v>
          </cell>
          <cell r="C17">
            <v>20</v>
          </cell>
          <cell r="D17">
            <v>5</v>
          </cell>
          <cell r="E17">
            <v>20</v>
          </cell>
          <cell r="F17">
            <v>5</v>
          </cell>
          <cell r="G17">
            <v>10</v>
          </cell>
          <cell r="H17">
            <v>10</v>
          </cell>
          <cell r="I17">
            <v>0</v>
          </cell>
          <cell r="J17">
            <v>10</v>
          </cell>
          <cell r="K17">
            <v>16</v>
          </cell>
          <cell r="L17">
            <v>4</v>
          </cell>
          <cell r="M17">
            <v>16</v>
          </cell>
          <cell r="N17">
            <v>4</v>
          </cell>
          <cell r="O17">
            <v>8</v>
          </cell>
          <cell r="P17">
            <v>8</v>
          </cell>
          <cell r="Q17">
            <v>0</v>
          </cell>
          <cell r="R17">
            <v>8</v>
          </cell>
          <cell r="S17">
            <v>36</v>
          </cell>
          <cell r="T17">
            <v>9</v>
          </cell>
          <cell r="U17">
            <v>36</v>
          </cell>
          <cell r="V17">
            <v>9</v>
          </cell>
          <cell r="W17">
            <v>18</v>
          </cell>
          <cell r="X17">
            <v>18</v>
          </cell>
          <cell r="Y17">
            <v>0</v>
          </cell>
          <cell r="Z17">
            <v>18</v>
          </cell>
          <cell r="AA17" t="str">
            <v xml:space="preserve">Ananda MUHAMMAD ARKAN ALLY RACHMAD sangat baik dalam ketaatan beribadah, berperilaku syukur, dan sudah mampu meningkatkan sikap toleransi dalam beribadah, </v>
          </cell>
        </row>
        <row r="18">
          <cell r="A18">
            <v>12</v>
          </cell>
          <cell r="B18" t="str">
            <v>MUHAMMAD REVIAN ABDULLOH FAQIH</v>
          </cell>
          <cell r="C18">
            <v>20</v>
          </cell>
          <cell r="D18">
            <v>5</v>
          </cell>
          <cell r="E18">
            <v>20</v>
          </cell>
          <cell r="F18">
            <v>5</v>
          </cell>
          <cell r="G18">
            <v>10</v>
          </cell>
          <cell r="H18">
            <v>10</v>
          </cell>
          <cell r="I18">
            <v>0</v>
          </cell>
          <cell r="J18">
            <v>10</v>
          </cell>
          <cell r="K18">
            <v>16</v>
          </cell>
          <cell r="L18">
            <v>4</v>
          </cell>
          <cell r="M18">
            <v>16</v>
          </cell>
          <cell r="N18">
            <v>4</v>
          </cell>
          <cell r="O18">
            <v>8</v>
          </cell>
          <cell r="P18">
            <v>8</v>
          </cell>
          <cell r="Q18">
            <v>0</v>
          </cell>
          <cell r="R18">
            <v>8</v>
          </cell>
          <cell r="S18">
            <v>36</v>
          </cell>
          <cell r="T18">
            <v>9</v>
          </cell>
          <cell r="U18">
            <v>36</v>
          </cell>
          <cell r="V18">
            <v>9</v>
          </cell>
          <cell r="W18">
            <v>18</v>
          </cell>
          <cell r="X18">
            <v>18</v>
          </cell>
          <cell r="Y18">
            <v>0</v>
          </cell>
          <cell r="Z18">
            <v>18</v>
          </cell>
          <cell r="AA18" t="str">
            <v xml:space="preserve">Ananda MUHAMMAD REVIAN ABDULLOH FAQIH sangat baik dalam ketaatan beribadah, berperilaku syukur, dan sudah mampu meningkatkan sikap toleransi dalam beribadah, </v>
          </cell>
        </row>
        <row r="19">
          <cell r="A19">
            <v>13</v>
          </cell>
          <cell r="B19" t="str">
            <v>NABILA AYUNINGTIAS</v>
          </cell>
          <cell r="C19">
            <v>20</v>
          </cell>
          <cell r="D19">
            <v>5</v>
          </cell>
          <cell r="E19">
            <v>20</v>
          </cell>
          <cell r="F19">
            <v>5</v>
          </cell>
          <cell r="G19">
            <v>10</v>
          </cell>
          <cell r="H19">
            <v>10</v>
          </cell>
          <cell r="I19">
            <v>0</v>
          </cell>
          <cell r="J19">
            <v>10</v>
          </cell>
          <cell r="K19">
            <v>16</v>
          </cell>
          <cell r="L19">
            <v>4</v>
          </cell>
          <cell r="M19">
            <v>16</v>
          </cell>
          <cell r="N19">
            <v>4</v>
          </cell>
          <cell r="O19">
            <v>8</v>
          </cell>
          <cell r="P19">
            <v>8</v>
          </cell>
          <cell r="Q19">
            <v>0</v>
          </cell>
          <cell r="R19">
            <v>8</v>
          </cell>
          <cell r="S19">
            <v>36</v>
          </cell>
          <cell r="T19">
            <v>9</v>
          </cell>
          <cell r="U19">
            <v>36</v>
          </cell>
          <cell r="V19">
            <v>9</v>
          </cell>
          <cell r="W19">
            <v>18</v>
          </cell>
          <cell r="X19">
            <v>18</v>
          </cell>
          <cell r="Y19">
            <v>0</v>
          </cell>
          <cell r="Z19">
            <v>18</v>
          </cell>
          <cell r="AA19" t="str">
            <v xml:space="preserve">Ananda NABILA AYUNINGTIAS sangat baik dalam ketaatan beribadah, berperilaku syukur, dan sudah mampu meningkatkan sikap toleransi dalam beribadah, </v>
          </cell>
        </row>
        <row r="20">
          <cell r="A20">
            <v>14</v>
          </cell>
          <cell r="B20" t="str">
            <v>NARESWARI MASAYU PUSPANINGRUM</v>
          </cell>
          <cell r="C20">
            <v>20</v>
          </cell>
          <cell r="D20">
            <v>5</v>
          </cell>
          <cell r="E20">
            <v>20</v>
          </cell>
          <cell r="F20">
            <v>5</v>
          </cell>
          <cell r="G20">
            <v>10</v>
          </cell>
          <cell r="H20">
            <v>10</v>
          </cell>
          <cell r="I20">
            <v>0</v>
          </cell>
          <cell r="J20">
            <v>10</v>
          </cell>
          <cell r="K20">
            <v>16</v>
          </cell>
          <cell r="L20">
            <v>4</v>
          </cell>
          <cell r="M20">
            <v>16</v>
          </cell>
          <cell r="N20">
            <v>4</v>
          </cell>
          <cell r="O20">
            <v>8</v>
          </cell>
          <cell r="P20">
            <v>8</v>
          </cell>
          <cell r="Q20">
            <v>0</v>
          </cell>
          <cell r="R20">
            <v>8</v>
          </cell>
          <cell r="S20">
            <v>36</v>
          </cell>
          <cell r="T20">
            <v>9</v>
          </cell>
          <cell r="U20">
            <v>36</v>
          </cell>
          <cell r="V20">
            <v>9</v>
          </cell>
          <cell r="W20">
            <v>18</v>
          </cell>
          <cell r="X20">
            <v>18</v>
          </cell>
          <cell r="Y20">
            <v>0</v>
          </cell>
          <cell r="Z20">
            <v>18</v>
          </cell>
          <cell r="AA20" t="str">
            <v xml:space="preserve">Ananda NARESWARI MASAYU PUSPANINGRUM sangat baik dalam ketaatan beribadah, berperilaku syukur, dan sudah mampu meningkatkan sikap toleransi dalam beribadah, </v>
          </cell>
        </row>
        <row r="21">
          <cell r="A21">
            <v>15</v>
          </cell>
          <cell r="B21" t="str">
            <v>NOVA SASMYTA</v>
          </cell>
          <cell r="C21">
            <v>20</v>
          </cell>
          <cell r="D21">
            <v>5</v>
          </cell>
          <cell r="E21">
            <v>20</v>
          </cell>
          <cell r="F21">
            <v>5</v>
          </cell>
          <cell r="G21">
            <v>10</v>
          </cell>
          <cell r="H21">
            <v>10</v>
          </cell>
          <cell r="I21">
            <v>0</v>
          </cell>
          <cell r="J21">
            <v>10</v>
          </cell>
          <cell r="K21">
            <v>16</v>
          </cell>
          <cell r="L21">
            <v>4</v>
          </cell>
          <cell r="M21">
            <v>16</v>
          </cell>
          <cell r="N21">
            <v>4</v>
          </cell>
          <cell r="O21">
            <v>8</v>
          </cell>
          <cell r="P21">
            <v>8</v>
          </cell>
          <cell r="Q21">
            <v>0</v>
          </cell>
          <cell r="R21">
            <v>8</v>
          </cell>
          <cell r="S21">
            <v>36</v>
          </cell>
          <cell r="T21">
            <v>9</v>
          </cell>
          <cell r="U21">
            <v>36</v>
          </cell>
          <cell r="V21">
            <v>9</v>
          </cell>
          <cell r="W21">
            <v>18</v>
          </cell>
          <cell r="X21">
            <v>18</v>
          </cell>
          <cell r="Y21">
            <v>0</v>
          </cell>
          <cell r="Z21">
            <v>18</v>
          </cell>
          <cell r="AA21" t="str">
            <v xml:space="preserve">Ananda NOVA SASMYTA sangat baik dalam ketaatan beribadah, berperilaku syukur, dan sudah mampu meningkatkan sikap toleransi dalam beribadah, </v>
          </cell>
        </row>
        <row r="22">
          <cell r="A22">
            <v>16</v>
          </cell>
          <cell r="B22" t="str">
            <v>RIDHA RAHMATUL AULA RIDWAN</v>
          </cell>
          <cell r="C22">
            <v>20</v>
          </cell>
          <cell r="D22">
            <v>5</v>
          </cell>
          <cell r="E22">
            <v>20</v>
          </cell>
          <cell r="F22">
            <v>5</v>
          </cell>
          <cell r="G22">
            <v>10</v>
          </cell>
          <cell r="H22">
            <v>10</v>
          </cell>
          <cell r="I22">
            <v>0</v>
          </cell>
          <cell r="J22">
            <v>10</v>
          </cell>
          <cell r="K22">
            <v>16</v>
          </cell>
          <cell r="L22">
            <v>4</v>
          </cell>
          <cell r="M22">
            <v>16</v>
          </cell>
          <cell r="N22">
            <v>4</v>
          </cell>
          <cell r="O22">
            <v>8</v>
          </cell>
          <cell r="P22">
            <v>8</v>
          </cell>
          <cell r="Q22">
            <v>0</v>
          </cell>
          <cell r="R22">
            <v>8</v>
          </cell>
          <cell r="S22">
            <v>36</v>
          </cell>
          <cell r="T22">
            <v>9</v>
          </cell>
          <cell r="U22">
            <v>36</v>
          </cell>
          <cell r="V22">
            <v>9</v>
          </cell>
          <cell r="W22">
            <v>18</v>
          </cell>
          <cell r="X22">
            <v>18</v>
          </cell>
          <cell r="Y22">
            <v>0</v>
          </cell>
          <cell r="Z22">
            <v>18</v>
          </cell>
          <cell r="AA22" t="str">
            <v xml:space="preserve">Ananda RIDHA RAHMATUL AULA RIDWAN sangat baik dalam ketaatan beribadah, berperilaku syukur, dan sudah mampu meningkatkan sikap toleransi dalam beribadah, </v>
          </cell>
        </row>
        <row r="23">
          <cell r="A23">
            <v>17</v>
          </cell>
          <cell r="B23" t="str">
            <v>RIFDA SALSABILA PURNAMA</v>
          </cell>
          <cell r="C23">
            <v>20</v>
          </cell>
          <cell r="D23">
            <v>5</v>
          </cell>
          <cell r="E23">
            <v>20</v>
          </cell>
          <cell r="F23">
            <v>5</v>
          </cell>
          <cell r="G23">
            <v>10</v>
          </cell>
          <cell r="H23">
            <v>10</v>
          </cell>
          <cell r="I23">
            <v>0</v>
          </cell>
          <cell r="J23">
            <v>10</v>
          </cell>
          <cell r="K23">
            <v>16</v>
          </cell>
          <cell r="L23">
            <v>4</v>
          </cell>
          <cell r="M23">
            <v>16</v>
          </cell>
          <cell r="N23">
            <v>4</v>
          </cell>
          <cell r="O23">
            <v>8</v>
          </cell>
          <cell r="P23">
            <v>8</v>
          </cell>
          <cell r="Q23">
            <v>0</v>
          </cell>
          <cell r="R23">
            <v>8</v>
          </cell>
          <cell r="S23">
            <v>36</v>
          </cell>
          <cell r="T23">
            <v>9</v>
          </cell>
          <cell r="U23">
            <v>36</v>
          </cell>
          <cell r="V23">
            <v>9</v>
          </cell>
          <cell r="W23">
            <v>18</v>
          </cell>
          <cell r="X23">
            <v>18</v>
          </cell>
          <cell r="Y23">
            <v>0</v>
          </cell>
          <cell r="Z23">
            <v>18</v>
          </cell>
          <cell r="AA23" t="str">
            <v xml:space="preserve">Ananda RIFDA SALSABILA PURNAMA sangat baik dalam ketaatan beribadah, berperilaku syukur, dan sudah mampu meningkatkan sikap toleransi dalam beribadah, </v>
          </cell>
        </row>
        <row r="24">
          <cell r="A24">
            <v>18</v>
          </cell>
          <cell r="B24" t="str">
            <v>RIZKI INTAN KURNIAENDAH</v>
          </cell>
          <cell r="C24">
            <v>20</v>
          </cell>
          <cell r="D24">
            <v>5</v>
          </cell>
          <cell r="E24">
            <v>20</v>
          </cell>
          <cell r="F24">
            <v>5</v>
          </cell>
          <cell r="G24">
            <v>10</v>
          </cell>
          <cell r="H24">
            <v>10</v>
          </cell>
          <cell r="I24">
            <v>0</v>
          </cell>
          <cell r="J24">
            <v>10</v>
          </cell>
          <cell r="K24">
            <v>16</v>
          </cell>
          <cell r="L24">
            <v>4</v>
          </cell>
          <cell r="M24">
            <v>16</v>
          </cell>
          <cell r="N24">
            <v>4</v>
          </cell>
          <cell r="O24">
            <v>8</v>
          </cell>
          <cell r="P24">
            <v>8</v>
          </cell>
          <cell r="Q24">
            <v>0</v>
          </cell>
          <cell r="R24">
            <v>8</v>
          </cell>
          <cell r="S24">
            <v>36</v>
          </cell>
          <cell r="T24">
            <v>9</v>
          </cell>
          <cell r="U24">
            <v>36</v>
          </cell>
          <cell r="V24">
            <v>9</v>
          </cell>
          <cell r="W24">
            <v>18</v>
          </cell>
          <cell r="X24">
            <v>18</v>
          </cell>
          <cell r="Y24">
            <v>0</v>
          </cell>
          <cell r="Z24">
            <v>18</v>
          </cell>
          <cell r="AA24" t="str">
            <v xml:space="preserve">Ananda RIZKI INTAN KURNIAENDAH sangat baik dalam ketaatan beribadah, berperilaku syukur, dan sudah mampu meningkatkan sikap toleransi dalam beribadah, </v>
          </cell>
        </row>
        <row r="25">
          <cell r="A25">
            <v>19</v>
          </cell>
          <cell r="B25" t="str">
            <v>RIZKY FIRMANSYAH</v>
          </cell>
          <cell r="C25">
            <v>20</v>
          </cell>
          <cell r="D25">
            <v>5</v>
          </cell>
          <cell r="E25">
            <v>20</v>
          </cell>
          <cell r="F25">
            <v>5</v>
          </cell>
          <cell r="G25">
            <v>10</v>
          </cell>
          <cell r="H25">
            <v>10</v>
          </cell>
          <cell r="I25">
            <v>0</v>
          </cell>
          <cell r="J25">
            <v>10</v>
          </cell>
          <cell r="K25">
            <v>16</v>
          </cell>
          <cell r="L25">
            <v>4</v>
          </cell>
          <cell r="M25">
            <v>16</v>
          </cell>
          <cell r="N25">
            <v>4</v>
          </cell>
          <cell r="O25">
            <v>8</v>
          </cell>
          <cell r="P25">
            <v>8</v>
          </cell>
          <cell r="Q25">
            <v>0</v>
          </cell>
          <cell r="R25">
            <v>8</v>
          </cell>
          <cell r="S25">
            <v>36</v>
          </cell>
          <cell r="T25">
            <v>9</v>
          </cell>
          <cell r="U25">
            <v>36</v>
          </cell>
          <cell r="V25">
            <v>9</v>
          </cell>
          <cell r="W25">
            <v>18</v>
          </cell>
          <cell r="X25">
            <v>18</v>
          </cell>
          <cell r="Y25">
            <v>0</v>
          </cell>
          <cell r="Z25">
            <v>18</v>
          </cell>
          <cell r="AA25" t="str">
            <v xml:space="preserve">Ananda RIZKY FIRMANSYAH sangat baik dalam ketaatan beribadah, berperilaku syukur, dan sudah mampu meningkatkan sikap toleransi dalam beribadah, </v>
          </cell>
        </row>
        <row r="26">
          <cell r="A26">
            <v>20</v>
          </cell>
          <cell r="B26" t="str">
            <v>SAFIRA NUR LAYLA RAMADHANI</v>
          </cell>
          <cell r="C26">
            <v>20</v>
          </cell>
          <cell r="D26">
            <v>5</v>
          </cell>
          <cell r="E26">
            <v>20</v>
          </cell>
          <cell r="F26">
            <v>5</v>
          </cell>
          <cell r="G26">
            <v>10</v>
          </cell>
          <cell r="H26">
            <v>10</v>
          </cell>
          <cell r="I26">
            <v>0</v>
          </cell>
          <cell r="J26">
            <v>10</v>
          </cell>
          <cell r="K26">
            <v>16</v>
          </cell>
          <cell r="L26">
            <v>4</v>
          </cell>
          <cell r="M26">
            <v>16</v>
          </cell>
          <cell r="N26">
            <v>4</v>
          </cell>
          <cell r="O26">
            <v>8</v>
          </cell>
          <cell r="P26">
            <v>8</v>
          </cell>
          <cell r="Q26">
            <v>0</v>
          </cell>
          <cell r="R26">
            <v>8</v>
          </cell>
          <cell r="S26">
            <v>36</v>
          </cell>
          <cell r="T26">
            <v>9</v>
          </cell>
          <cell r="U26">
            <v>36</v>
          </cell>
          <cell r="V26">
            <v>9</v>
          </cell>
          <cell r="W26">
            <v>18</v>
          </cell>
          <cell r="X26">
            <v>18</v>
          </cell>
          <cell r="Y26">
            <v>0</v>
          </cell>
          <cell r="Z26">
            <v>18</v>
          </cell>
          <cell r="AA26" t="str">
            <v xml:space="preserve">Ananda SAFIRA NUR LAYLA RAMADHANI sangat baik dalam ketaatan beribadah, berperilaku syukur, dan sudah mampu meningkatkan sikap toleransi dalam beribadah, </v>
          </cell>
        </row>
        <row r="27">
          <cell r="A27">
            <v>21</v>
          </cell>
          <cell r="B27" t="str">
            <v>SHANASTRI RUFAIDA</v>
          </cell>
          <cell r="C27">
            <v>20</v>
          </cell>
          <cell r="D27">
            <v>5</v>
          </cell>
          <cell r="E27">
            <v>20</v>
          </cell>
          <cell r="F27">
            <v>5</v>
          </cell>
          <cell r="G27">
            <v>10</v>
          </cell>
          <cell r="H27">
            <v>10</v>
          </cell>
          <cell r="I27">
            <v>0</v>
          </cell>
          <cell r="J27">
            <v>10</v>
          </cell>
          <cell r="K27">
            <v>16</v>
          </cell>
          <cell r="L27">
            <v>4</v>
          </cell>
          <cell r="M27">
            <v>16</v>
          </cell>
          <cell r="N27">
            <v>4</v>
          </cell>
          <cell r="O27">
            <v>8</v>
          </cell>
          <cell r="P27">
            <v>8</v>
          </cell>
          <cell r="Q27">
            <v>0</v>
          </cell>
          <cell r="R27">
            <v>8</v>
          </cell>
          <cell r="S27">
            <v>36</v>
          </cell>
          <cell r="T27">
            <v>9</v>
          </cell>
          <cell r="U27">
            <v>36</v>
          </cell>
          <cell r="V27">
            <v>9</v>
          </cell>
          <cell r="W27">
            <v>18</v>
          </cell>
          <cell r="X27">
            <v>18</v>
          </cell>
          <cell r="Y27">
            <v>0</v>
          </cell>
          <cell r="Z27">
            <v>18</v>
          </cell>
          <cell r="AA27" t="str">
            <v xml:space="preserve">Ananda SHANASTRI RUFAIDA sangat baik dalam ketaatan beribadah, berperilaku syukur, dan sudah mampu meningkatkan sikap toleransi dalam beribadah, </v>
          </cell>
        </row>
        <row r="28">
          <cell r="A28">
            <v>22</v>
          </cell>
          <cell r="B28" t="str">
            <v>SHIAM SAHARA</v>
          </cell>
          <cell r="C28">
            <v>20</v>
          </cell>
          <cell r="D28">
            <v>5</v>
          </cell>
          <cell r="E28">
            <v>20</v>
          </cell>
          <cell r="F28">
            <v>5</v>
          </cell>
          <cell r="G28">
            <v>10</v>
          </cell>
          <cell r="H28">
            <v>10</v>
          </cell>
          <cell r="I28">
            <v>0</v>
          </cell>
          <cell r="J28">
            <v>10</v>
          </cell>
          <cell r="K28">
            <v>16</v>
          </cell>
          <cell r="L28">
            <v>4</v>
          </cell>
          <cell r="M28">
            <v>16</v>
          </cell>
          <cell r="N28">
            <v>4</v>
          </cell>
          <cell r="O28">
            <v>8</v>
          </cell>
          <cell r="P28">
            <v>8</v>
          </cell>
          <cell r="Q28">
            <v>0</v>
          </cell>
          <cell r="R28">
            <v>8</v>
          </cell>
          <cell r="S28">
            <v>36</v>
          </cell>
          <cell r="T28">
            <v>9</v>
          </cell>
          <cell r="U28">
            <v>36</v>
          </cell>
          <cell r="V28">
            <v>9</v>
          </cell>
          <cell r="W28">
            <v>18</v>
          </cell>
          <cell r="X28">
            <v>18</v>
          </cell>
          <cell r="Y28">
            <v>0</v>
          </cell>
          <cell r="Z28">
            <v>18</v>
          </cell>
          <cell r="AA28" t="str">
            <v xml:space="preserve">Ananda SHIAM SAHARA sangat baik dalam ketaatan beribadah, berperilaku syukur, dan sudah mampu meningkatkan sikap toleransi dalam beribadah, </v>
          </cell>
        </row>
        <row r="29">
          <cell r="A29">
            <v>23</v>
          </cell>
          <cell r="B29" t="str">
            <v>SUSAN APRILIA PUTRI</v>
          </cell>
          <cell r="C29">
            <v>20</v>
          </cell>
          <cell r="D29">
            <v>5</v>
          </cell>
          <cell r="E29">
            <v>20</v>
          </cell>
          <cell r="F29">
            <v>5</v>
          </cell>
          <cell r="G29">
            <v>10</v>
          </cell>
          <cell r="H29">
            <v>10</v>
          </cell>
          <cell r="I29">
            <v>0</v>
          </cell>
          <cell r="J29">
            <v>10</v>
          </cell>
          <cell r="K29">
            <v>16</v>
          </cell>
          <cell r="L29">
            <v>4</v>
          </cell>
          <cell r="M29">
            <v>16</v>
          </cell>
          <cell r="N29">
            <v>4</v>
          </cell>
          <cell r="O29">
            <v>8</v>
          </cell>
          <cell r="P29">
            <v>8</v>
          </cell>
          <cell r="Q29">
            <v>0</v>
          </cell>
          <cell r="R29">
            <v>8</v>
          </cell>
          <cell r="S29">
            <v>36</v>
          </cell>
          <cell r="T29">
            <v>9</v>
          </cell>
          <cell r="U29">
            <v>36</v>
          </cell>
          <cell r="V29">
            <v>9</v>
          </cell>
          <cell r="W29">
            <v>18</v>
          </cell>
          <cell r="X29">
            <v>18</v>
          </cell>
          <cell r="Y29">
            <v>0</v>
          </cell>
          <cell r="Z29">
            <v>18</v>
          </cell>
          <cell r="AA29" t="str">
            <v xml:space="preserve">Ananda SUSAN APRILIA PUTRI sangat baik dalam ketaatan beribadah, berperilaku syukur, dan sudah mampu meningkatkan sikap toleransi dalam beribadah, </v>
          </cell>
        </row>
        <row r="30">
          <cell r="A30">
            <v>24</v>
          </cell>
          <cell r="B30" t="str">
            <v>SYIFAUL CHUSNA BANATU ROHMI HADI</v>
          </cell>
          <cell r="C30">
            <v>20</v>
          </cell>
          <cell r="D30">
            <v>5</v>
          </cell>
          <cell r="E30">
            <v>20</v>
          </cell>
          <cell r="F30">
            <v>5</v>
          </cell>
          <cell r="G30">
            <v>10</v>
          </cell>
          <cell r="H30">
            <v>10</v>
          </cell>
          <cell r="I30">
            <v>0</v>
          </cell>
          <cell r="J30">
            <v>10</v>
          </cell>
          <cell r="K30">
            <v>16</v>
          </cell>
          <cell r="L30">
            <v>4</v>
          </cell>
          <cell r="M30">
            <v>16</v>
          </cell>
          <cell r="N30">
            <v>4</v>
          </cell>
          <cell r="O30">
            <v>8</v>
          </cell>
          <cell r="P30">
            <v>8</v>
          </cell>
          <cell r="Q30">
            <v>0</v>
          </cell>
          <cell r="R30">
            <v>8</v>
          </cell>
          <cell r="S30">
            <v>36</v>
          </cell>
          <cell r="T30">
            <v>9</v>
          </cell>
          <cell r="U30">
            <v>36</v>
          </cell>
          <cell r="V30">
            <v>9</v>
          </cell>
          <cell r="W30">
            <v>18</v>
          </cell>
          <cell r="X30">
            <v>18</v>
          </cell>
          <cell r="Y30">
            <v>0</v>
          </cell>
          <cell r="Z30">
            <v>18</v>
          </cell>
          <cell r="AA30" t="str">
            <v xml:space="preserve">Ananda SYIFAUL CHUSNA BANATU ROHMI HADI sangat baik dalam ketaatan beribadah, berperilaku syukur, dan sudah mampu meningkatkan sikap toleransi dalam beribadah, </v>
          </cell>
        </row>
        <row r="31">
          <cell r="A31">
            <v>25</v>
          </cell>
          <cell r="B31" t="str">
            <v>VANESSA VICKY AYU LESTARI</v>
          </cell>
          <cell r="C31">
            <v>20</v>
          </cell>
          <cell r="D31">
            <v>5</v>
          </cell>
          <cell r="E31">
            <v>20</v>
          </cell>
          <cell r="F31">
            <v>5</v>
          </cell>
          <cell r="G31">
            <v>10</v>
          </cell>
          <cell r="H31">
            <v>10</v>
          </cell>
          <cell r="I31">
            <v>0</v>
          </cell>
          <cell r="J31">
            <v>10</v>
          </cell>
          <cell r="K31">
            <v>16</v>
          </cell>
          <cell r="L31">
            <v>4</v>
          </cell>
          <cell r="M31">
            <v>16</v>
          </cell>
          <cell r="N31">
            <v>4</v>
          </cell>
          <cell r="O31">
            <v>8</v>
          </cell>
          <cell r="P31">
            <v>8</v>
          </cell>
          <cell r="Q31">
            <v>0</v>
          </cell>
          <cell r="R31">
            <v>8</v>
          </cell>
          <cell r="S31">
            <v>36</v>
          </cell>
          <cell r="T31">
            <v>9</v>
          </cell>
          <cell r="U31">
            <v>36</v>
          </cell>
          <cell r="V31">
            <v>9</v>
          </cell>
          <cell r="W31">
            <v>18</v>
          </cell>
          <cell r="X31">
            <v>18</v>
          </cell>
          <cell r="Y31">
            <v>0</v>
          </cell>
          <cell r="Z31">
            <v>18</v>
          </cell>
          <cell r="AA31" t="str">
            <v xml:space="preserve">Ananda VANESSA VICKY AYU LESTARI sangat baik dalam ketaatan beribadah, berperilaku syukur, dan sudah mampu meningkatkan sikap toleransi dalam beribadah, </v>
          </cell>
        </row>
        <row r="32">
          <cell r="A32">
            <v>26</v>
          </cell>
          <cell r="B32" t="str">
            <v>WIBI NUR FIRMANSYAH</v>
          </cell>
          <cell r="C32">
            <v>20</v>
          </cell>
          <cell r="D32">
            <v>5</v>
          </cell>
          <cell r="E32">
            <v>20</v>
          </cell>
          <cell r="F32">
            <v>5</v>
          </cell>
          <cell r="G32">
            <v>10</v>
          </cell>
          <cell r="H32">
            <v>10</v>
          </cell>
          <cell r="I32">
            <v>0</v>
          </cell>
          <cell r="J32">
            <v>10</v>
          </cell>
          <cell r="K32">
            <v>16</v>
          </cell>
          <cell r="L32">
            <v>4</v>
          </cell>
          <cell r="M32">
            <v>16</v>
          </cell>
          <cell r="N32">
            <v>4</v>
          </cell>
          <cell r="O32">
            <v>8</v>
          </cell>
          <cell r="P32">
            <v>8</v>
          </cell>
          <cell r="Q32">
            <v>0</v>
          </cell>
          <cell r="R32">
            <v>8</v>
          </cell>
          <cell r="S32">
            <v>36</v>
          </cell>
          <cell r="T32">
            <v>9</v>
          </cell>
          <cell r="U32">
            <v>36</v>
          </cell>
          <cell r="V32">
            <v>9</v>
          </cell>
          <cell r="W32">
            <v>18</v>
          </cell>
          <cell r="X32">
            <v>18</v>
          </cell>
          <cell r="Y32">
            <v>0</v>
          </cell>
          <cell r="Z32">
            <v>18</v>
          </cell>
          <cell r="AA32" t="str">
            <v xml:space="preserve">Ananda WIBI NUR FIRMANSYAH sangat baik dalam ketaatan beribadah, berperilaku syukur, dan sudah mampu meningkatkan sikap toleransi dalam beribadah, </v>
          </cell>
        </row>
        <row r="33">
          <cell r="A33">
            <v>27</v>
          </cell>
          <cell r="B33" t="str">
            <v>ZULFIDA NURUL MAZIDAH</v>
          </cell>
          <cell r="C33">
            <v>20</v>
          </cell>
          <cell r="D33">
            <v>5</v>
          </cell>
          <cell r="E33">
            <v>20</v>
          </cell>
          <cell r="F33">
            <v>5</v>
          </cell>
          <cell r="G33">
            <v>10</v>
          </cell>
          <cell r="H33">
            <v>10</v>
          </cell>
          <cell r="I33">
            <v>0</v>
          </cell>
          <cell r="J33">
            <v>10</v>
          </cell>
          <cell r="K33">
            <v>16</v>
          </cell>
          <cell r="L33">
            <v>4</v>
          </cell>
          <cell r="M33">
            <v>16</v>
          </cell>
          <cell r="N33">
            <v>4</v>
          </cell>
          <cell r="O33">
            <v>8</v>
          </cell>
          <cell r="P33">
            <v>8</v>
          </cell>
          <cell r="Q33">
            <v>0</v>
          </cell>
          <cell r="R33">
            <v>8</v>
          </cell>
          <cell r="S33">
            <v>36</v>
          </cell>
          <cell r="T33">
            <v>9</v>
          </cell>
          <cell r="U33">
            <v>36</v>
          </cell>
          <cell r="V33">
            <v>9</v>
          </cell>
          <cell r="W33">
            <v>18</v>
          </cell>
          <cell r="X33">
            <v>18</v>
          </cell>
          <cell r="Y33">
            <v>0</v>
          </cell>
          <cell r="Z33">
            <v>18</v>
          </cell>
          <cell r="AA33" t="str">
            <v xml:space="preserve">Ananda ZULFIDA NURUL MAZIDAH sangat baik dalam ketaatan beribadah, berperilaku syukur, dan sudah mampu meningkatkan sikap toleransi dalam beribadah, </v>
          </cell>
        </row>
        <row r="34">
          <cell r="A34">
            <v>28</v>
          </cell>
          <cell r="B34" t="str">
            <v>AZKA AFINA KHOIRUL IZA</v>
          </cell>
          <cell r="C34">
            <v>20</v>
          </cell>
          <cell r="D34">
            <v>5</v>
          </cell>
          <cell r="E34">
            <v>20</v>
          </cell>
          <cell r="F34">
            <v>5</v>
          </cell>
          <cell r="G34">
            <v>10</v>
          </cell>
          <cell r="H34">
            <v>10</v>
          </cell>
          <cell r="I34">
            <v>0</v>
          </cell>
          <cell r="J34">
            <v>10</v>
          </cell>
          <cell r="K34">
            <v>16</v>
          </cell>
          <cell r="L34">
            <v>4</v>
          </cell>
          <cell r="M34">
            <v>16</v>
          </cell>
          <cell r="N34">
            <v>4</v>
          </cell>
          <cell r="O34">
            <v>8</v>
          </cell>
          <cell r="P34">
            <v>8</v>
          </cell>
          <cell r="Q34">
            <v>0</v>
          </cell>
          <cell r="R34">
            <v>8</v>
          </cell>
          <cell r="S34">
            <v>36</v>
          </cell>
          <cell r="T34">
            <v>9</v>
          </cell>
          <cell r="U34">
            <v>36</v>
          </cell>
          <cell r="V34">
            <v>9</v>
          </cell>
          <cell r="W34">
            <v>18</v>
          </cell>
          <cell r="X34">
            <v>18</v>
          </cell>
          <cell r="Y34">
            <v>0</v>
          </cell>
          <cell r="Z34">
            <v>18</v>
          </cell>
          <cell r="AA34" t="str">
            <v xml:space="preserve">Ananda AZKA AFINA KHOIRUL IZA sangat baik dalam ketaatan beribadah, berperilaku syukur, dan sudah mampu meningkatkan sikap toleransi dalam beribadah, </v>
          </cell>
        </row>
        <row r="35">
          <cell r="A35">
            <v>29</v>
          </cell>
          <cell r="B35" t="str">
            <v>BAGUS WIDA KANAKA</v>
          </cell>
          <cell r="C35">
            <v>20</v>
          </cell>
          <cell r="D35">
            <v>5</v>
          </cell>
          <cell r="E35">
            <v>20</v>
          </cell>
          <cell r="F35">
            <v>5</v>
          </cell>
          <cell r="G35">
            <v>10</v>
          </cell>
          <cell r="H35">
            <v>10</v>
          </cell>
          <cell r="I35">
            <v>0</v>
          </cell>
          <cell r="J35">
            <v>10</v>
          </cell>
          <cell r="K35">
            <v>16</v>
          </cell>
          <cell r="L35">
            <v>4</v>
          </cell>
          <cell r="M35">
            <v>16</v>
          </cell>
          <cell r="N35">
            <v>4</v>
          </cell>
          <cell r="O35">
            <v>8</v>
          </cell>
          <cell r="P35">
            <v>8</v>
          </cell>
          <cell r="Q35">
            <v>0</v>
          </cell>
          <cell r="R35">
            <v>8</v>
          </cell>
          <cell r="S35">
            <v>36</v>
          </cell>
          <cell r="T35">
            <v>9</v>
          </cell>
          <cell r="U35">
            <v>36</v>
          </cell>
          <cell r="V35">
            <v>9</v>
          </cell>
          <cell r="W35">
            <v>18</v>
          </cell>
          <cell r="X35">
            <v>18</v>
          </cell>
          <cell r="Y35">
            <v>0</v>
          </cell>
          <cell r="Z35">
            <v>18</v>
          </cell>
          <cell r="AA35" t="str">
            <v xml:space="preserve">Ananda BAGUS WIDA KANAKA sangat baik dalam ketaatan beribadah, berperilaku syukur, dan sudah mampu meningkatkan sikap toleransi dalam beribadah, </v>
          </cell>
        </row>
        <row r="36">
          <cell r="A36">
            <v>30</v>
          </cell>
          <cell r="B36" t="str">
            <v>DENI FIRYA ATHALLAH PRADINAYA</v>
          </cell>
          <cell r="C36">
            <v>20</v>
          </cell>
          <cell r="D36">
            <v>5</v>
          </cell>
          <cell r="E36">
            <v>20</v>
          </cell>
          <cell r="F36">
            <v>5</v>
          </cell>
          <cell r="G36">
            <v>10</v>
          </cell>
          <cell r="H36">
            <v>10</v>
          </cell>
          <cell r="I36">
            <v>0</v>
          </cell>
          <cell r="J36">
            <v>10</v>
          </cell>
          <cell r="K36">
            <v>16</v>
          </cell>
          <cell r="L36">
            <v>4</v>
          </cell>
          <cell r="M36">
            <v>16</v>
          </cell>
          <cell r="N36">
            <v>4</v>
          </cell>
          <cell r="O36">
            <v>8</v>
          </cell>
          <cell r="P36">
            <v>8</v>
          </cell>
          <cell r="Q36">
            <v>0</v>
          </cell>
          <cell r="R36">
            <v>8</v>
          </cell>
          <cell r="S36">
            <v>36</v>
          </cell>
          <cell r="T36">
            <v>9</v>
          </cell>
          <cell r="U36">
            <v>36</v>
          </cell>
          <cell r="V36">
            <v>9</v>
          </cell>
          <cell r="W36">
            <v>18</v>
          </cell>
          <cell r="X36">
            <v>18</v>
          </cell>
          <cell r="Y36">
            <v>0</v>
          </cell>
          <cell r="Z36">
            <v>18</v>
          </cell>
          <cell r="AA36" t="str">
            <v xml:space="preserve">Ananda DENI FIRYA ATHALLAH PRADINAYA sangat baik dalam ketaatan beribadah, berperilaku syukur, dan sudah mampu meningkatkan sikap toleransi dalam beribadah, </v>
          </cell>
        </row>
        <row r="37">
          <cell r="A37">
            <v>31</v>
          </cell>
          <cell r="B37" t="str">
            <v>DEWI GALUH MULANSARI</v>
          </cell>
          <cell r="C37">
            <v>20</v>
          </cell>
          <cell r="D37">
            <v>5</v>
          </cell>
          <cell r="E37">
            <v>20</v>
          </cell>
          <cell r="F37">
            <v>5</v>
          </cell>
          <cell r="G37">
            <v>10</v>
          </cell>
          <cell r="H37">
            <v>10</v>
          </cell>
          <cell r="I37">
            <v>0</v>
          </cell>
          <cell r="J37">
            <v>10</v>
          </cell>
          <cell r="K37">
            <v>16</v>
          </cell>
          <cell r="L37">
            <v>4</v>
          </cell>
          <cell r="M37">
            <v>16</v>
          </cell>
          <cell r="N37">
            <v>4</v>
          </cell>
          <cell r="O37">
            <v>8</v>
          </cell>
          <cell r="P37">
            <v>8</v>
          </cell>
          <cell r="Q37">
            <v>0</v>
          </cell>
          <cell r="R37">
            <v>8</v>
          </cell>
          <cell r="S37">
            <v>36</v>
          </cell>
          <cell r="T37">
            <v>9</v>
          </cell>
          <cell r="U37">
            <v>36</v>
          </cell>
          <cell r="V37">
            <v>9</v>
          </cell>
          <cell r="W37">
            <v>18</v>
          </cell>
          <cell r="X37">
            <v>18</v>
          </cell>
          <cell r="Y37">
            <v>0</v>
          </cell>
          <cell r="Z37">
            <v>18</v>
          </cell>
          <cell r="AA37" t="str">
            <v xml:space="preserve">Ananda DEWI GALUH MULANSARI sangat baik dalam ketaatan beribadah, berperilaku syukur, dan sudah mampu meningkatkan sikap toleransi dalam beribadah, </v>
          </cell>
        </row>
        <row r="38">
          <cell r="A38">
            <v>32</v>
          </cell>
          <cell r="B38" t="str">
            <v>DIAN PUJI LESTARI</v>
          </cell>
          <cell r="C38">
            <v>20</v>
          </cell>
          <cell r="D38">
            <v>5</v>
          </cell>
          <cell r="E38">
            <v>20</v>
          </cell>
          <cell r="F38">
            <v>5</v>
          </cell>
          <cell r="G38">
            <v>10</v>
          </cell>
          <cell r="H38">
            <v>10</v>
          </cell>
          <cell r="I38">
            <v>0</v>
          </cell>
          <cell r="J38">
            <v>10</v>
          </cell>
          <cell r="K38">
            <v>16</v>
          </cell>
          <cell r="L38">
            <v>4</v>
          </cell>
          <cell r="M38">
            <v>16</v>
          </cell>
          <cell r="N38">
            <v>4</v>
          </cell>
          <cell r="O38">
            <v>8</v>
          </cell>
          <cell r="P38">
            <v>8</v>
          </cell>
          <cell r="Q38">
            <v>0</v>
          </cell>
          <cell r="R38">
            <v>8</v>
          </cell>
          <cell r="S38">
            <v>36</v>
          </cell>
          <cell r="T38">
            <v>9</v>
          </cell>
          <cell r="U38">
            <v>36</v>
          </cell>
          <cell r="V38">
            <v>9</v>
          </cell>
          <cell r="W38">
            <v>18</v>
          </cell>
          <cell r="X38">
            <v>18</v>
          </cell>
          <cell r="Y38">
            <v>0</v>
          </cell>
          <cell r="Z38">
            <v>18</v>
          </cell>
          <cell r="AA38" t="str">
            <v xml:space="preserve">Ananda DIAN PUJI LESTARI sangat baik dalam ketaatan beribadah, berperilaku syukur, dan sudah mampu meningkatkan sikap toleransi dalam beribadah, </v>
          </cell>
        </row>
        <row r="39">
          <cell r="A39">
            <v>33</v>
          </cell>
          <cell r="B39" t="str">
            <v>Hafidz Langgeng Prasetyo</v>
          </cell>
          <cell r="C39">
            <v>20</v>
          </cell>
          <cell r="D39">
            <v>5</v>
          </cell>
          <cell r="E39">
            <v>20</v>
          </cell>
          <cell r="F39">
            <v>5</v>
          </cell>
          <cell r="G39">
            <v>10</v>
          </cell>
          <cell r="H39">
            <v>10</v>
          </cell>
          <cell r="I39">
            <v>0</v>
          </cell>
          <cell r="J39">
            <v>10</v>
          </cell>
          <cell r="K39">
            <v>16</v>
          </cell>
          <cell r="L39">
            <v>4</v>
          </cell>
          <cell r="M39">
            <v>16</v>
          </cell>
          <cell r="N39">
            <v>4</v>
          </cell>
          <cell r="O39">
            <v>8</v>
          </cell>
          <cell r="P39">
            <v>8</v>
          </cell>
          <cell r="Q39">
            <v>0</v>
          </cell>
          <cell r="R39">
            <v>8</v>
          </cell>
          <cell r="S39">
            <v>36</v>
          </cell>
          <cell r="T39">
            <v>9</v>
          </cell>
          <cell r="U39">
            <v>36</v>
          </cell>
          <cell r="V39">
            <v>9</v>
          </cell>
          <cell r="W39">
            <v>18</v>
          </cell>
          <cell r="X39">
            <v>18</v>
          </cell>
          <cell r="Y39">
            <v>0</v>
          </cell>
          <cell r="Z39">
            <v>18</v>
          </cell>
          <cell r="AA39" t="str">
            <v xml:space="preserve">Ananda Hafidz Langgeng Prasetyo sangat baik dalam ketaatan beribadah, berperilaku syukur, dan sudah mampu meningkatkan sikap toleransi dalam beribadah, </v>
          </cell>
        </row>
        <row r="40">
          <cell r="A40">
            <v>34</v>
          </cell>
          <cell r="B40" t="str">
            <v>JALU ARTHA AJI MANGGALA HANDOKO</v>
          </cell>
          <cell r="C40">
            <v>20</v>
          </cell>
          <cell r="D40">
            <v>5</v>
          </cell>
          <cell r="E40">
            <v>20</v>
          </cell>
          <cell r="F40">
            <v>5</v>
          </cell>
          <cell r="G40">
            <v>10</v>
          </cell>
          <cell r="H40">
            <v>10</v>
          </cell>
          <cell r="I40">
            <v>0</v>
          </cell>
          <cell r="J40">
            <v>10</v>
          </cell>
          <cell r="K40">
            <v>16</v>
          </cell>
          <cell r="L40">
            <v>4</v>
          </cell>
          <cell r="M40">
            <v>16</v>
          </cell>
          <cell r="N40">
            <v>4</v>
          </cell>
          <cell r="O40">
            <v>8</v>
          </cell>
          <cell r="P40">
            <v>8</v>
          </cell>
          <cell r="Q40">
            <v>0</v>
          </cell>
          <cell r="R40">
            <v>8</v>
          </cell>
          <cell r="S40">
            <v>36</v>
          </cell>
          <cell r="T40">
            <v>9</v>
          </cell>
          <cell r="U40">
            <v>36</v>
          </cell>
          <cell r="V40">
            <v>9</v>
          </cell>
          <cell r="W40">
            <v>18</v>
          </cell>
          <cell r="X40">
            <v>18</v>
          </cell>
          <cell r="Y40">
            <v>0</v>
          </cell>
          <cell r="Z40">
            <v>18</v>
          </cell>
          <cell r="AA40" t="str">
            <v xml:space="preserve">Ananda JALU ARTHA AJI MANGGALA HANDOKO sangat baik dalam ketaatan beribadah, berperilaku syukur, dan sudah mampu meningkatkan sikap toleransi dalam beribadah, </v>
          </cell>
        </row>
        <row r="41">
          <cell r="A41">
            <v>35</v>
          </cell>
          <cell r="B41" t="str">
            <v>LAURENDHO RADIEFCA MURDIONO</v>
          </cell>
          <cell r="C41">
            <v>20</v>
          </cell>
          <cell r="D41">
            <v>5</v>
          </cell>
          <cell r="E41">
            <v>20</v>
          </cell>
          <cell r="F41">
            <v>5</v>
          </cell>
          <cell r="G41">
            <v>10</v>
          </cell>
          <cell r="H41">
            <v>10</v>
          </cell>
          <cell r="I41">
            <v>0</v>
          </cell>
          <cell r="J41">
            <v>10</v>
          </cell>
          <cell r="K41">
            <v>16</v>
          </cell>
          <cell r="L41">
            <v>4</v>
          </cell>
          <cell r="M41">
            <v>16</v>
          </cell>
          <cell r="N41">
            <v>4</v>
          </cell>
          <cell r="O41">
            <v>8</v>
          </cell>
          <cell r="P41">
            <v>8</v>
          </cell>
          <cell r="Q41">
            <v>0</v>
          </cell>
          <cell r="R41">
            <v>8</v>
          </cell>
          <cell r="S41">
            <v>36</v>
          </cell>
          <cell r="T41">
            <v>9</v>
          </cell>
          <cell r="U41">
            <v>36</v>
          </cell>
          <cell r="V41">
            <v>9</v>
          </cell>
          <cell r="W41">
            <v>18</v>
          </cell>
          <cell r="X41">
            <v>18</v>
          </cell>
          <cell r="Y41">
            <v>0</v>
          </cell>
          <cell r="Z41">
            <v>18</v>
          </cell>
          <cell r="AA41" t="str">
            <v xml:space="preserve">Ananda LAURENDHO RADIEFCA MURDIONO sangat baik dalam ketaatan beribadah, berperilaku syukur, dan sudah mampu meningkatkan sikap toleransi dalam beribadah, </v>
          </cell>
        </row>
        <row r="42">
          <cell r="A42">
            <v>36</v>
          </cell>
          <cell r="B42" t="str">
            <v>MARSYA MAYDINA DWI RISQITA</v>
          </cell>
          <cell r="C42">
            <v>20</v>
          </cell>
          <cell r="D42">
            <v>5</v>
          </cell>
          <cell r="E42">
            <v>20</v>
          </cell>
          <cell r="F42">
            <v>5</v>
          </cell>
          <cell r="G42">
            <v>10</v>
          </cell>
          <cell r="H42">
            <v>10</v>
          </cell>
          <cell r="I42">
            <v>0</v>
          </cell>
          <cell r="J42">
            <v>10</v>
          </cell>
          <cell r="K42">
            <v>16</v>
          </cell>
          <cell r="L42">
            <v>4</v>
          </cell>
          <cell r="M42">
            <v>16</v>
          </cell>
          <cell r="N42">
            <v>4</v>
          </cell>
          <cell r="O42">
            <v>8</v>
          </cell>
          <cell r="P42">
            <v>8</v>
          </cell>
          <cell r="Q42">
            <v>0</v>
          </cell>
          <cell r="R42">
            <v>8</v>
          </cell>
          <cell r="S42">
            <v>36</v>
          </cell>
          <cell r="T42">
            <v>9</v>
          </cell>
          <cell r="U42">
            <v>36</v>
          </cell>
          <cell r="V42">
            <v>9</v>
          </cell>
          <cell r="W42">
            <v>18</v>
          </cell>
          <cell r="X42">
            <v>18</v>
          </cell>
          <cell r="Y42">
            <v>0</v>
          </cell>
          <cell r="Z42">
            <v>18</v>
          </cell>
          <cell r="AA42" t="str">
            <v xml:space="preserve">Ananda MARSYA MAYDINA DWI RISQITA sangat baik dalam ketaatan beribadah, berperilaku syukur, dan sudah mampu meningkatkan sikap toleransi dalam beribadah, </v>
          </cell>
        </row>
        <row r="43">
          <cell r="A43">
            <v>37</v>
          </cell>
          <cell r="B43" t="str">
            <v>MILA SARASWATI</v>
          </cell>
          <cell r="C43">
            <v>20</v>
          </cell>
          <cell r="D43">
            <v>5</v>
          </cell>
          <cell r="E43">
            <v>20</v>
          </cell>
          <cell r="F43">
            <v>5</v>
          </cell>
          <cell r="G43">
            <v>10</v>
          </cell>
          <cell r="H43">
            <v>10</v>
          </cell>
          <cell r="I43">
            <v>0</v>
          </cell>
          <cell r="J43">
            <v>10</v>
          </cell>
          <cell r="K43">
            <v>16</v>
          </cell>
          <cell r="L43">
            <v>4</v>
          </cell>
          <cell r="M43">
            <v>16</v>
          </cell>
          <cell r="N43">
            <v>4</v>
          </cell>
          <cell r="O43">
            <v>8</v>
          </cell>
          <cell r="P43">
            <v>8</v>
          </cell>
          <cell r="Q43">
            <v>0</v>
          </cell>
          <cell r="R43">
            <v>8</v>
          </cell>
          <cell r="S43">
            <v>36</v>
          </cell>
          <cell r="T43">
            <v>9</v>
          </cell>
          <cell r="U43">
            <v>36</v>
          </cell>
          <cell r="V43">
            <v>9</v>
          </cell>
          <cell r="W43">
            <v>18</v>
          </cell>
          <cell r="X43">
            <v>18</v>
          </cell>
          <cell r="Y43">
            <v>0</v>
          </cell>
          <cell r="Z43">
            <v>18</v>
          </cell>
          <cell r="AA43" t="str">
            <v xml:space="preserve">Ananda MILA SARASWATI sangat baik dalam ketaatan beribadah, berperilaku syukur, dan sudah mampu meningkatkan sikap toleransi dalam beribadah, </v>
          </cell>
        </row>
        <row r="44">
          <cell r="A44">
            <v>38</v>
          </cell>
          <cell r="B44" t="str">
            <v>MUHAMMAD ARKAN ALLY RACHMAD</v>
          </cell>
          <cell r="C44">
            <v>20</v>
          </cell>
          <cell r="D44">
            <v>5</v>
          </cell>
          <cell r="E44">
            <v>20</v>
          </cell>
          <cell r="F44">
            <v>5</v>
          </cell>
          <cell r="G44">
            <v>10</v>
          </cell>
          <cell r="H44">
            <v>10</v>
          </cell>
          <cell r="I44">
            <v>0</v>
          </cell>
          <cell r="J44">
            <v>10</v>
          </cell>
          <cell r="K44">
            <v>16</v>
          </cell>
          <cell r="L44">
            <v>4</v>
          </cell>
          <cell r="M44">
            <v>16</v>
          </cell>
          <cell r="N44">
            <v>4</v>
          </cell>
          <cell r="O44">
            <v>8</v>
          </cell>
          <cell r="P44">
            <v>8</v>
          </cell>
          <cell r="Q44">
            <v>0</v>
          </cell>
          <cell r="R44">
            <v>8</v>
          </cell>
          <cell r="S44">
            <v>36</v>
          </cell>
          <cell r="T44">
            <v>9</v>
          </cell>
          <cell r="U44">
            <v>36</v>
          </cell>
          <cell r="V44">
            <v>9</v>
          </cell>
          <cell r="W44">
            <v>18</v>
          </cell>
          <cell r="X44">
            <v>18</v>
          </cell>
          <cell r="Y44">
            <v>0</v>
          </cell>
          <cell r="Z44">
            <v>18</v>
          </cell>
          <cell r="AA44" t="str">
            <v xml:space="preserve">Ananda MUHAMMAD ARKAN ALLY RACHMAD sangat baik dalam ketaatan beribadah, berperilaku syukur, dan sudah mampu meningkatkan sikap toleransi dalam beribadah, </v>
          </cell>
        </row>
        <row r="45">
          <cell r="A45">
            <v>39</v>
          </cell>
          <cell r="B45" t="str">
            <v>MUHAMMAD REVIAN ABDULLOH FAQIH</v>
          </cell>
          <cell r="C45">
            <v>20</v>
          </cell>
          <cell r="D45">
            <v>5</v>
          </cell>
          <cell r="E45">
            <v>20</v>
          </cell>
          <cell r="F45">
            <v>5</v>
          </cell>
          <cell r="G45">
            <v>10</v>
          </cell>
          <cell r="H45">
            <v>10</v>
          </cell>
          <cell r="I45">
            <v>0</v>
          </cell>
          <cell r="J45">
            <v>10</v>
          </cell>
          <cell r="K45">
            <v>16</v>
          </cell>
          <cell r="L45">
            <v>4</v>
          </cell>
          <cell r="M45">
            <v>16</v>
          </cell>
          <cell r="N45">
            <v>4</v>
          </cell>
          <cell r="O45">
            <v>8</v>
          </cell>
          <cell r="P45">
            <v>8</v>
          </cell>
          <cell r="Q45">
            <v>0</v>
          </cell>
          <cell r="R45">
            <v>8</v>
          </cell>
          <cell r="S45">
            <v>36</v>
          </cell>
          <cell r="T45">
            <v>9</v>
          </cell>
          <cell r="U45">
            <v>36</v>
          </cell>
          <cell r="V45">
            <v>9</v>
          </cell>
          <cell r="W45">
            <v>18</v>
          </cell>
          <cell r="X45">
            <v>18</v>
          </cell>
          <cell r="Y45">
            <v>0</v>
          </cell>
          <cell r="Z45">
            <v>18</v>
          </cell>
          <cell r="AA45" t="str">
            <v xml:space="preserve">Ananda MUHAMMAD REVIAN ABDULLOH FAQIH sangat baik dalam ketaatan beribadah, berperilaku syukur, dan sudah mampu meningkatkan sikap toleransi dalam beribadah, </v>
          </cell>
        </row>
        <row r="46">
          <cell r="A46">
            <v>40</v>
          </cell>
          <cell r="B46" t="str">
            <v>NABILA AYUNINGTIAS</v>
          </cell>
          <cell r="C46">
            <v>20</v>
          </cell>
          <cell r="D46">
            <v>5</v>
          </cell>
          <cell r="E46">
            <v>20</v>
          </cell>
          <cell r="F46">
            <v>5</v>
          </cell>
          <cell r="G46">
            <v>10</v>
          </cell>
          <cell r="H46">
            <v>10</v>
          </cell>
          <cell r="I46">
            <v>0</v>
          </cell>
          <cell r="J46">
            <v>10</v>
          </cell>
          <cell r="K46">
            <v>16</v>
          </cell>
          <cell r="L46">
            <v>4</v>
          </cell>
          <cell r="M46">
            <v>16</v>
          </cell>
          <cell r="N46">
            <v>4</v>
          </cell>
          <cell r="O46">
            <v>8</v>
          </cell>
          <cell r="P46">
            <v>8</v>
          </cell>
          <cell r="Q46">
            <v>0</v>
          </cell>
          <cell r="R46">
            <v>8</v>
          </cell>
          <cell r="S46">
            <v>36</v>
          </cell>
          <cell r="T46">
            <v>9</v>
          </cell>
          <cell r="U46">
            <v>36</v>
          </cell>
          <cell r="V46">
            <v>9</v>
          </cell>
          <cell r="W46">
            <v>18</v>
          </cell>
          <cell r="X46">
            <v>18</v>
          </cell>
          <cell r="Y46">
            <v>0</v>
          </cell>
          <cell r="Z46">
            <v>18</v>
          </cell>
          <cell r="AA46" t="str">
            <v xml:space="preserve">Ananda NABILA AYUNINGTIAS sangat baik dalam ketaatan beribadah, berperilaku syukur, dan sudah mampu meningkatkan sikap toleransi dalam beribadah, </v>
          </cell>
        </row>
        <row r="47">
          <cell r="A47">
            <v>41</v>
          </cell>
          <cell r="B47" t="str">
            <v>NARESWARI MASAYU PUSPANINGRUM</v>
          </cell>
          <cell r="C47">
            <v>20</v>
          </cell>
          <cell r="D47">
            <v>5</v>
          </cell>
          <cell r="E47">
            <v>20</v>
          </cell>
          <cell r="F47">
            <v>5</v>
          </cell>
          <cell r="G47">
            <v>10</v>
          </cell>
          <cell r="H47">
            <v>10</v>
          </cell>
          <cell r="I47">
            <v>0</v>
          </cell>
          <cell r="J47">
            <v>10</v>
          </cell>
          <cell r="K47">
            <v>16</v>
          </cell>
          <cell r="L47">
            <v>4</v>
          </cell>
          <cell r="M47">
            <v>16</v>
          </cell>
          <cell r="N47">
            <v>4</v>
          </cell>
          <cell r="O47">
            <v>8</v>
          </cell>
          <cell r="P47">
            <v>8</v>
          </cell>
          <cell r="Q47">
            <v>0</v>
          </cell>
          <cell r="R47">
            <v>8</v>
          </cell>
          <cell r="S47">
            <v>36</v>
          </cell>
          <cell r="T47">
            <v>9</v>
          </cell>
          <cell r="U47">
            <v>36</v>
          </cell>
          <cell r="V47">
            <v>9</v>
          </cell>
          <cell r="W47">
            <v>18</v>
          </cell>
          <cell r="X47">
            <v>18</v>
          </cell>
          <cell r="Y47">
            <v>0</v>
          </cell>
          <cell r="Z47">
            <v>18</v>
          </cell>
          <cell r="AA47" t="str">
            <v xml:space="preserve">Ananda NARESWARI MASAYU PUSPANINGRUM sangat baik dalam ketaatan beribadah, berperilaku syukur, dan sudah mampu meningkatkan sikap toleransi dalam beribadah, </v>
          </cell>
        </row>
        <row r="48">
          <cell r="A48">
            <v>42</v>
          </cell>
          <cell r="B48" t="str">
            <v>NOVA SASMYTA</v>
          </cell>
          <cell r="C48">
            <v>20</v>
          </cell>
          <cell r="D48">
            <v>5</v>
          </cell>
          <cell r="E48">
            <v>20</v>
          </cell>
          <cell r="F48">
            <v>5</v>
          </cell>
          <cell r="G48">
            <v>10</v>
          </cell>
          <cell r="H48">
            <v>10</v>
          </cell>
          <cell r="I48">
            <v>0</v>
          </cell>
          <cell r="J48">
            <v>10</v>
          </cell>
          <cell r="K48">
            <v>16</v>
          </cell>
          <cell r="L48">
            <v>4</v>
          </cell>
          <cell r="M48">
            <v>16</v>
          </cell>
          <cell r="N48">
            <v>4</v>
          </cell>
          <cell r="O48">
            <v>8</v>
          </cell>
          <cell r="P48">
            <v>8</v>
          </cell>
          <cell r="Q48">
            <v>0</v>
          </cell>
          <cell r="R48">
            <v>8</v>
          </cell>
          <cell r="S48">
            <v>36</v>
          </cell>
          <cell r="T48">
            <v>9</v>
          </cell>
          <cell r="U48">
            <v>36</v>
          </cell>
          <cell r="V48">
            <v>9</v>
          </cell>
          <cell r="W48">
            <v>18</v>
          </cell>
          <cell r="X48">
            <v>18</v>
          </cell>
          <cell r="Y48">
            <v>0</v>
          </cell>
          <cell r="Z48">
            <v>18</v>
          </cell>
          <cell r="AA48" t="str">
            <v xml:space="preserve">Ananda NOVA SASMYTA sangat baik dalam ketaatan beribadah, berperilaku syukur, dan sudah mampu meningkatkan sikap toleransi dalam beribadah, </v>
          </cell>
        </row>
        <row r="49">
          <cell r="A49">
            <v>43</v>
          </cell>
          <cell r="B49" t="str">
            <v>RIDHA RAHMATUL AULA RIDWAN</v>
          </cell>
          <cell r="C49">
            <v>20</v>
          </cell>
          <cell r="D49">
            <v>5</v>
          </cell>
          <cell r="E49">
            <v>20</v>
          </cell>
          <cell r="F49">
            <v>5</v>
          </cell>
          <cell r="G49">
            <v>10</v>
          </cell>
          <cell r="H49">
            <v>10</v>
          </cell>
          <cell r="I49">
            <v>0</v>
          </cell>
          <cell r="J49">
            <v>10</v>
          </cell>
          <cell r="K49">
            <v>16</v>
          </cell>
          <cell r="L49">
            <v>4</v>
          </cell>
          <cell r="M49">
            <v>16</v>
          </cell>
          <cell r="N49">
            <v>4</v>
          </cell>
          <cell r="O49">
            <v>8</v>
          </cell>
          <cell r="P49">
            <v>8</v>
          </cell>
          <cell r="Q49">
            <v>0</v>
          </cell>
          <cell r="R49">
            <v>8</v>
          </cell>
          <cell r="S49">
            <v>36</v>
          </cell>
          <cell r="T49">
            <v>9</v>
          </cell>
          <cell r="U49">
            <v>36</v>
          </cell>
          <cell r="V49">
            <v>9</v>
          </cell>
          <cell r="W49">
            <v>18</v>
          </cell>
          <cell r="X49">
            <v>18</v>
          </cell>
          <cell r="Y49">
            <v>0</v>
          </cell>
          <cell r="Z49">
            <v>18</v>
          </cell>
          <cell r="AA49" t="str">
            <v xml:space="preserve">Ananda RIDHA RAHMATUL AULA RIDWAN sangat baik dalam ketaatan beribadah, berperilaku syukur, dan sudah mampu meningkatkan sikap toleransi dalam beribadah, </v>
          </cell>
        </row>
        <row r="50">
          <cell r="A50">
            <v>44</v>
          </cell>
          <cell r="B50" t="str">
            <v>RIFDA SALSABILA PURNAMA</v>
          </cell>
          <cell r="C50">
            <v>20</v>
          </cell>
          <cell r="D50">
            <v>5</v>
          </cell>
          <cell r="E50">
            <v>20</v>
          </cell>
          <cell r="F50">
            <v>5</v>
          </cell>
          <cell r="G50">
            <v>10</v>
          </cell>
          <cell r="H50">
            <v>10</v>
          </cell>
          <cell r="I50">
            <v>0</v>
          </cell>
          <cell r="J50">
            <v>10</v>
          </cell>
          <cell r="K50">
            <v>16</v>
          </cell>
          <cell r="L50">
            <v>4</v>
          </cell>
          <cell r="M50">
            <v>16</v>
          </cell>
          <cell r="N50">
            <v>4</v>
          </cell>
          <cell r="O50">
            <v>8</v>
          </cell>
          <cell r="P50">
            <v>8</v>
          </cell>
          <cell r="Q50">
            <v>0</v>
          </cell>
          <cell r="R50">
            <v>8</v>
          </cell>
          <cell r="S50">
            <v>36</v>
          </cell>
          <cell r="T50">
            <v>9</v>
          </cell>
          <cell r="U50">
            <v>36</v>
          </cell>
          <cell r="V50">
            <v>9</v>
          </cell>
          <cell r="W50">
            <v>18</v>
          </cell>
          <cell r="X50">
            <v>18</v>
          </cell>
          <cell r="Y50">
            <v>0</v>
          </cell>
          <cell r="Z50">
            <v>18</v>
          </cell>
          <cell r="AA50" t="str">
            <v xml:space="preserve">Ananda RIFDA SALSABILA PURNAMA sangat baik dalam ketaatan beribadah, berperilaku syukur, dan sudah mampu meningkatkan sikap toleransi dalam beribadah, </v>
          </cell>
        </row>
        <row r="51">
          <cell r="A51">
            <v>45</v>
          </cell>
          <cell r="B51" t="str">
            <v>RIZKI INTAN KURNIAENDAH</v>
          </cell>
          <cell r="C51">
            <v>20</v>
          </cell>
          <cell r="D51">
            <v>5</v>
          </cell>
          <cell r="E51">
            <v>20</v>
          </cell>
          <cell r="F51">
            <v>5</v>
          </cell>
          <cell r="G51">
            <v>10</v>
          </cell>
          <cell r="H51">
            <v>10</v>
          </cell>
          <cell r="I51">
            <v>0</v>
          </cell>
          <cell r="J51">
            <v>10</v>
          </cell>
          <cell r="K51">
            <v>16</v>
          </cell>
          <cell r="L51">
            <v>4</v>
          </cell>
          <cell r="M51">
            <v>16</v>
          </cell>
          <cell r="N51">
            <v>4</v>
          </cell>
          <cell r="O51">
            <v>8</v>
          </cell>
          <cell r="P51">
            <v>8</v>
          </cell>
          <cell r="Q51">
            <v>0</v>
          </cell>
          <cell r="R51">
            <v>8</v>
          </cell>
          <cell r="S51">
            <v>36</v>
          </cell>
          <cell r="T51">
            <v>9</v>
          </cell>
          <cell r="U51">
            <v>36</v>
          </cell>
          <cell r="V51">
            <v>9</v>
          </cell>
          <cell r="W51">
            <v>18</v>
          </cell>
          <cell r="X51">
            <v>18</v>
          </cell>
          <cell r="Y51">
            <v>0</v>
          </cell>
          <cell r="Z51">
            <v>18</v>
          </cell>
          <cell r="AA51" t="str">
            <v xml:space="preserve">Ananda RIZKI INTAN KURNIAENDAH sangat baik dalam ketaatan beribadah, berperilaku syukur, dan sudah mampu meningkatkan sikap toleransi dalam beribadah, </v>
          </cell>
        </row>
        <row r="52">
          <cell r="A52">
            <v>46</v>
          </cell>
          <cell r="B52" t="str">
            <v>RIZKY FIRMANSYAH</v>
          </cell>
          <cell r="C52">
            <v>20</v>
          </cell>
          <cell r="D52">
            <v>5</v>
          </cell>
          <cell r="E52">
            <v>20</v>
          </cell>
          <cell r="F52">
            <v>5</v>
          </cell>
          <cell r="G52">
            <v>10</v>
          </cell>
          <cell r="H52">
            <v>10</v>
          </cell>
          <cell r="I52">
            <v>0</v>
          </cell>
          <cell r="J52">
            <v>10</v>
          </cell>
          <cell r="K52">
            <v>16</v>
          </cell>
          <cell r="L52">
            <v>4</v>
          </cell>
          <cell r="M52">
            <v>16</v>
          </cell>
          <cell r="N52">
            <v>4</v>
          </cell>
          <cell r="O52">
            <v>8</v>
          </cell>
          <cell r="P52">
            <v>8</v>
          </cell>
          <cell r="Q52">
            <v>0</v>
          </cell>
          <cell r="R52">
            <v>8</v>
          </cell>
          <cell r="S52">
            <v>36</v>
          </cell>
          <cell r="T52">
            <v>9</v>
          </cell>
          <cell r="U52">
            <v>36</v>
          </cell>
          <cell r="V52">
            <v>9</v>
          </cell>
          <cell r="W52">
            <v>18</v>
          </cell>
          <cell r="X52">
            <v>18</v>
          </cell>
          <cell r="Y52">
            <v>0</v>
          </cell>
          <cell r="Z52">
            <v>18</v>
          </cell>
          <cell r="AA52" t="str">
            <v xml:space="preserve">Ananda RIZKY FIRMANSYAH sangat baik dalam ketaatan beribadah, berperilaku syukur, dan sudah mampu meningkatkan sikap toleransi dalam beribadah, </v>
          </cell>
        </row>
        <row r="53">
          <cell r="A53">
            <v>47</v>
          </cell>
          <cell r="B53" t="str">
            <v>SAFIRA NUR LAYLA RAMADHANI</v>
          </cell>
          <cell r="C53">
            <v>20</v>
          </cell>
          <cell r="D53">
            <v>5</v>
          </cell>
          <cell r="E53">
            <v>20</v>
          </cell>
          <cell r="F53">
            <v>5</v>
          </cell>
          <cell r="G53">
            <v>10</v>
          </cell>
          <cell r="H53">
            <v>10</v>
          </cell>
          <cell r="I53">
            <v>0</v>
          </cell>
          <cell r="J53">
            <v>10</v>
          </cell>
          <cell r="K53">
            <v>16</v>
          </cell>
          <cell r="L53">
            <v>4</v>
          </cell>
          <cell r="M53">
            <v>16</v>
          </cell>
          <cell r="N53">
            <v>4</v>
          </cell>
          <cell r="O53">
            <v>8</v>
          </cell>
          <cell r="P53">
            <v>8</v>
          </cell>
          <cell r="Q53">
            <v>0</v>
          </cell>
          <cell r="R53">
            <v>8</v>
          </cell>
          <cell r="S53">
            <v>36</v>
          </cell>
          <cell r="T53">
            <v>9</v>
          </cell>
          <cell r="U53">
            <v>36</v>
          </cell>
          <cell r="V53">
            <v>9</v>
          </cell>
          <cell r="W53">
            <v>18</v>
          </cell>
          <cell r="X53">
            <v>18</v>
          </cell>
          <cell r="Y53">
            <v>0</v>
          </cell>
          <cell r="Z53">
            <v>18</v>
          </cell>
          <cell r="AA53" t="str">
            <v xml:space="preserve">Ananda SAFIRA NUR LAYLA RAMADHANI sangat baik dalam ketaatan beribadah, berperilaku syukur, dan sudah mampu meningkatkan sikap toleransi dalam beribadah, </v>
          </cell>
        </row>
        <row r="54">
          <cell r="A54">
            <v>48</v>
          </cell>
          <cell r="B54" t="str">
            <v>SHANASTRI RUFAIDA</v>
          </cell>
          <cell r="C54">
            <v>20</v>
          </cell>
          <cell r="D54">
            <v>5</v>
          </cell>
          <cell r="E54">
            <v>20</v>
          </cell>
          <cell r="F54">
            <v>5</v>
          </cell>
          <cell r="G54">
            <v>10</v>
          </cell>
          <cell r="H54">
            <v>10</v>
          </cell>
          <cell r="I54">
            <v>0</v>
          </cell>
          <cell r="J54">
            <v>10</v>
          </cell>
          <cell r="K54">
            <v>16</v>
          </cell>
          <cell r="L54">
            <v>4</v>
          </cell>
          <cell r="M54">
            <v>16</v>
          </cell>
          <cell r="N54">
            <v>4</v>
          </cell>
          <cell r="O54">
            <v>8</v>
          </cell>
          <cell r="P54">
            <v>8</v>
          </cell>
          <cell r="Q54">
            <v>0</v>
          </cell>
          <cell r="R54">
            <v>8</v>
          </cell>
          <cell r="S54">
            <v>36</v>
          </cell>
          <cell r="T54">
            <v>9</v>
          </cell>
          <cell r="U54">
            <v>36</v>
          </cell>
          <cell r="V54">
            <v>9</v>
          </cell>
          <cell r="W54">
            <v>18</v>
          </cell>
          <cell r="X54">
            <v>18</v>
          </cell>
          <cell r="Y54">
            <v>0</v>
          </cell>
          <cell r="Z54">
            <v>18</v>
          </cell>
          <cell r="AA54" t="str">
            <v xml:space="preserve">Ananda SHANASTRI RUFAIDA sangat baik dalam ketaatan beribadah, berperilaku syukur, dan sudah mampu meningkatkan sikap toleransi dalam beribadah, </v>
          </cell>
        </row>
        <row r="55">
          <cell r="A55">
            <v>49</v>
          </cell>
          <cell r="B55" t="str">
            <v>SHIAM SAHARA</v>
          </cell>
          <cell r="C55">
            <v>20</v>
          </cell>
          <cell r="D55">
            <v>5</v>
          </cell>
          <cell r="E55">
            <v>20</v>
          </cell>
          <cell r="F55">
            <v>5</v>
          </cell>
          <cell r="G55">
            <v>10</v>
          </cell>
          <cell r="H55">
            <v>10</v>
          </cell>
          <cell r="I55">
            <v>0</v>
          </cell>
          <cell r="J55">
            <v>10</v>
          </cell>
          <cell r="K55">
            <v>16</v>
          </cell>
          <cell r="L55">
            <v>4</v>
          </cell>
          <cell r="M55">
            <v>16</v>
          </cell>
          <cell r="N55">
            <v>4</v>
          </cell>
          <cell r="O55">
            <v>8</v>
          </cell>
          <cell r="P55">
            <v>8</v>
          </cell>
          <cell r="Q55">
            <v>0</v>
          </cell>
          <cell r="R55">
            <v>8</v>
          </cell>
          <cell r="S55">
            <v>36</v>
          </cell>
          <cell r="T55">
            <v>9</v>
          </cell>
          <cell r="U55">
            <v>36</v>
          </cell>
          <cell r="V55">
            <v>9</v>
          </cell>
          <cell r="W55">
            <v>18</v>
          </cell>
          <cell r="X55">
            <v>18</v>
          </cell>
          <cell r="Y55">
            <v>0</v>
          </cell>
          <cell r="Z55">
            <v>18</v>
          </cell>
          <cell r="AA55" t="str">
            <v xml:space="preserve">Ananda SHIAM SAHARA sangat baik dalam ketaatan beribadah, berperilaku syukur, dan sudah mampu meningkatkan sikap toleransi dalam beribadah, </v>
          </cell>
        </row>
        <row r="56">
          <cell r="A56">
            <v>50</v>
          </cell>
          <cell r="B56" t="str">
            <v>SUSAN APRILIA PUTRI</v>
          </cell>
          <cell r="C56">
            <v>20</v>
          </cell>
          <cell r="D56">
            <v>5</v>
          </cell>
          <cell r="E56">
            <v>20</v>
          </cell>
          <cell r="F56">
            <v>5</v>
          </cell>
          <cell r="G56">
            <v>10</v>
          </cell>
          <cell r="H56">
            <v>10</v>
          </cell>
          <cell r="I56">
            <v>0</v>
          </cell>
          <cell r="J56">
            <v>10</v>
          </cell>
          <cell r="K56">
            <v>16</v>
          </cell>
          <cell r="L56">
            <v>4</v>
          </cell>
          <cell r="M56">
            <v>16</v>
          </cell>
          <cell r="N56">
            <v>4</v>
          </cell>
          <cell r="O56">
            <v>8</v>
          </cell>
          <cell r="P56">
            <v>8</v>
          </cell>
          <cell r="Q56">
            <v>0</v>
          </cell>
          <cell r="R56">
            <v>8</v>
          </cell>
          <cell r="S56">
            <v>36</v>
          </cell>
          <cell r="T56">
            <v>9</v>
          </cell>
          <cell r="U56">
            <v>36</v>
          </cell>
          <cell r="V56">
            <v>9</v>
          </cell>
          <cell r="W56">
            <v>18</v>
          </cell>
          <cell r="X56">
            <v>18</v>
          </cell>
          <cell r="Y56">
            <v>0</v>
          </cell>
          <cell r="Z56">
            <v>18</v>
          </cell>
          <cell r="AA56" t="str">
            <v xml:space="preserve">Ananda SUSAN APRILIA PUTRI sangat baik dalam ketaatan beribadah, berperilaku syukur, dan sudah mampu meningkatkan sikap toleransi dalam beribadah, </v>
          </cell>
        </row>
      </sheetData>
      <sheetData sheetId="10"/>
      <sheetData sheetId="11">
        <row r="11">
          <cell r="A11">
            <v>1</v>
          </cell>
          <cell r="B11" t="str">
            <v>AZKA AFINA KHOIRUL IZA</v>
          </cell>
          <cell r="C11">
            <v>9</v>
          </cell>
          <cell r="D11">
            <v>5</v>
          </cell>
          <cell r="E11">
            <v>10</v>
          </cell>
          <cell r="F11">
            <v>5</v>
          </cell>
          <cell r="G11">
            <v>8</v>
          </cell>
          <cell r="H11">
            <v>7</v>
          </cell>
          <cell r="I11">
            <v>7</v>
          </cell>
          <cell r="J11">
            <v>5</v>
          </cell>
          <cell r="K11">
            <v>9</v>
          </cell>
          <cell r="L11">
            <v>7</v>
          </cell>
          <cell r="M11">
            <v>6</v>
          </cell>
          <cell r="N11">
            <v>9</v>
          </cell>
          <cell r="O11">
            <v>7</v>
          </cell>
          <cell r="P11">
            <v>4</v>
          </cell>
          <cell r="Q11">
            <v>8</v>
          </cell>
          <cell r="R11">
            <v>4</v>
          </cell>
          <cell r="S11">
            <v>7</v>
          </cell>
          <cell r="T11">
            <v>6</v>
          </cell>
          <cell r="U11">
            <v>6</v>
          </cell>
          <cell r="V11">
            <v>2</v>
          </cell>
          <cell r="W11">
            <v>7</v>
          </cell>
          <cell r="X11">
            <v>5</v>
          </cell>
          <cell r="Y11">
            <v>5</v>
          </cell>
          <cell r="Z11">
            <v>7</v>
          </cell>
          <cell r="AA11">
            <v>16</v>
          </cell>
          <cell r="AB11">
            <v>9</v>
          </cell>
          <cell r="AC11">
            <v>18</v>
          </cell>
          <cell r="AD11">
            <v>9</v>
          </cell>
          <cell r="AE11">
            <v>15</v>
          </cell>
          <cell r="AF11">
            <v>13</v>
          </cell>
          <cell r="AG11">
            <v>13</v>
          </cell>
          <cell r="AH11">
            <v>7</v>
          </cell>
          <cell r="AI11">
            <v>16</v>
          </cell>
          <cell r="AJ11">
            <v>12</v>
          </cell>
          <cell r="AK11">
            <v>11</v>
          </cell>
          <cell r="AL11">
            <v>16</v>
          </cell>
          <cell r="AM11" t="str">
            <v xml:space="preserve">Ananda AZKA AFINA KHOIRUL IZA,  sangat jujur, disiplin, tanggung jawab, santun, peduli, dan sudah mampu meningkatkan sikap percaya diri, </v>
          </cell>
        </row>
        <row r="12">
          <cell r="A12">
            <v>2</v>
          </cell>
          <cell r="B12" t="str">
            <v>BAGUS WIDA KANAKA</v>
          </cell>
          <cell r="C12">
            <v>20</v>
          </cell>
          <cell r="D12">
            <v>5</v>
          </cell>
          <cell r="E12">
            <v>20</v>
          </cell>
          <cell r="F12">
            <v>5</v>
          </cell>
          <cell r="G12">
            <v>0</v>
          </cell>
          <cell r="H12">
            <v>0</v>
          </cell>
          <cell r="I12">
            <v>0</v>
          </cell>
          <cell r="J12">
            <v>0</v>
          </cell>
          <cell r="K12">
            <v>10</v>
          </cell>
          <cell r="L12">
            <v>10</v>
          </cell>
          <cell r="M12">
            <v>0</v>
          </cell>
          <cell r="N12">
            <v>10</v>
          </cell>
          <cell r="O12">
            <v>16</v>
          </cell>
          <cell r="P12">
            <v>4</v>
          </cell>
          <cell r="Q12">
            <v>16</v>
          </cell>
          <cell r="R12">
            <v>4</v>
          </cell>
          <cell r="S12">
            <v>0</v>
          </cell>
          <cell r="T12">
            <v>0</v>
          </cell>
          <cell r="U12">
            <v>0</v>
          </cell>
          <cell r="V12">
            <v>0</v>
          </cell>
          <cell r="W12">
            <v>8</v>
          </cell>
          <cell r="X12">
            <v>8</v>
          </cell>
          <cell r="Y12">
            <v>0</v>
          </cell>
          <cell r="Z12">
            <v>8</v>
          </cell>
          <cell r="AA12">
            <v>36</v>
          </cell>
          <cell r="AB12">
            <v>9</v>
          </cell>
          <cell r="AC12">
            <v>36</v>
          </cell>
          <cell r="AD12">
            <v>9</v>
          </cell>
          <cell r="AE12">
            <v>0</v>
          </cell>
          <cell r="AF12">
            <v>0</v>
          </cell>
          <cell r="AG12">
            <v>0</v>
          </cell>
          <cell r="AH12">
            <v>0</v>
          </cell>
          <cell r="AI12">
            <v>18</v>
          </cell>
          <cell r="AJ12">
            <v>18</v>
          </cell>
          <cell r="AK12">
            <v>0</v>
          </cell>
          <cell r="AL12">
            <v>18</v>
          </cell>
          <cell r="AM12" t="str">
            <v xml:space="preserve">Ananda BAGUS WIDA KANAKA,  sangat jujur, disiplin, dan sudah mampu meningkatkan sikap percaya diri, </v>
          </cell>
        </row>
        <row r="13">
          <cell r="A13">
            <v>3</v>
          </cell>
          <cell r="B13" t="str">
            <v>DENI FIRYA ATHALLAH PRADINAYA</v>
          </cell>
          <cell r="C13">
            <v>20</v>
          </cell>
          <cell r="D13">
            <v>5</v>
          </cell>
          <cell r="E13">
            <v>20</v>
          </cell>
          <cell r="F13">
            <v>5</v>
          </cell>
          <cell r="G13">
            <v>0</v>
          </cell>
          <cell r="H13">
            <v>0</v>
          </cell>
          <cell r="I13">
            <v>0</v>
          </cell>
          <cell r="J13">
            <v>0</v>
          </cell>
          <cell r="K13">
            <v>10</v>
          </cell>
          <cell r="L13">
            <v>10</v>
          </cell>
          <cell r="M13">
            <v>0</v>
          </cell>
          <cell r="N13">
            <v>10</v>
          </cell>
          <cell r="O13">
            <v>16</v>
          </cell>
          <cell r="P13">
            <v>4</v>
          </cell>
          <cell r="Q13">
            <v>16</v>
          </cell>
          <cell r="R13">
            <v>4</v>
          </cell>
          <cell r="S13">
            <v>0</v>
          </cell>
          <cell r="T13">
            <v>0</v>
          </cell>
          <cell r="U13">
            <v>0</v>
          </cell>
          <cell r="V13">
            <v>0</v>
          </cell>
          <cell r="W13">
            <v>8</v>
          </cell>
          <cell r="X13">
            <v>8</v>
          </cell>
          <cell r="Y13">
            <v>0</v>
          </cell>
          <cell r="Z13">
            <v>8</v>
          </cell>
          <cell r="AA13">
            <v>36</v>
          </cell>
          <cell r="AB13">
            <v>9</v>
          </cell>
          <cell r="AC13">
            <v>36</v>
          </cell>
          <cell r="AD13">
            <v>9</v>
          </cell>
          <cell r="AE13">
            <v>0</v>
          </cell>
          <cell r="AF13">
            <v>0</v>
          </cell>
          <cell r="AG13">
            <v>0</v>
          </cell>
          <cell r="AH13">
            <v>0</v>
          </cell>
          <cell r="AI13">
            <v>18</v>
          </cell>
          <cell r="AJ13">
            <v>18</v>
          </cell>
          <cell r="AK13">
            <v>0</v>
          </cell>
          <cell r="AL13">
            <v>18</v>
          </cell>
          <cell r="AM13" t="str">
            <v xml:space="preserve">Ananda DENI FIRYA ATHALLAH PRADINAYA,  sangat jujur, disiplin, dan sudah mampu meningkatkan sikap percaya diri, </v>
          </cell>
        </row>
        <row r="14">
          <cell r="A14">
            <v>4</v>
          </cell>
          <cell r="B14" t="str">
            <v>DEWI GALUH MULANSARI</v>
          </cell>
          <cell r="C14">
            <v>20</v>
          </cell>
          <cell r="D14">
            <v>5</v>
          </cell>
          <cell r="E14">
            <v>20</v>
          </cell>
          <cell r="F14">
            <v>5</v>
          </cell>
          <cell r="G14">
            <v>0</v>
          </cell>
          <cell r="H14">
            <v>0</v>
          </cell>
          <cell r="I14">
            <v>0</v>
          </cell>
          <cell r="J14">
            <v>0</v>
          </cell>
          <cell r="K14">
            <v>10</v>
          </cell>
          <cell r="L14">
            <v>10</v>
          </cell>
          <cell r="M14">
            <v>0</v>
          </cell>
          <cell r="N14">
            <v>10</v>
          </cell>
          <cell r="O14">
            <v>16</v>
          </cell>
          <cell r="P14">
            <v>4</v>
          </cell>
          <cell r="Q14">
            <v>16</v>
          </cell>
          <cell r="R14">
            <v>4</v>
          </cell>
          <cell r="S14">
            <v>0</v>
          </cell>
          <cell r="T14">
            <v>0</v>
          </cell>
          <cell r="U14">
            <v>0</v>
          </cell>
          <cell r="V14">
            <v>0</v>
          </cell>
          <cell r="W14">
            <v>8</v>
          </cell>
          <cell r="X14">
            <v>8</v>
          </cell>
          <cell r="Y14">
            <v>0</v>
          </cell>
          <cell r="Z14">
            <v>8</v>
          </cell>
          <cell r="AA14">
            <v>36</v>
          </cell>
          <cell r="AB14">
            <v>9</v>
          </cell>
          <cell r="AC14">
            <v>36</v>
          </cell>
          <cell r="AD14">
            <v>9</v>
          </cell>
          <cell r="AE14">
            <v>0</v>
          </cell>
          <cell r="AF14">
            <v>0</v>
          </cell>
          <cell r="AG14">
            <v>0</v>
          </cell>
          <cell r="AH14">
            <v>0</v>
          </cell>
          <cell r="AI14">
            <v>18</v>
          </cell>
          <cell r="AJ14">
            <v>18</v>
          </cell>
          <cell r="AK14">
            <v>0</v>
          </cell>
          <cell r="AL14">
            <v>18</v>
          </cell>
          <cell r="AM14" t="str">
            <v xml:space="preserve">Ananda DEWI GALUH MULANSARI,  sangat jujur, disiplin, dan sudah mampu meningkatkan sikap percaya diri, </v>
          </cell>
        </row>
        <row r="15">
          <cell r="A15">
            <v>5</v>
          </cell>
          <cell r="B15" t="str">
            <v>DIAN PUJI LESTARI</v>
          </cell>
          <cell r="C15">
            <v>20</v>
          </cell>
          <cell r="D15">
            <v>5</v>
          </cell>
          <cell r="E15">
            <v>20</v>
          </cell>
          <cell r="F15">
            <v>5</v>
          </cell>
          <cell r="G15">
            <v>0</v>
          </cell>
          <cell r="H15">
            <v>0</v>
          </cell>
          <cell r="I15">
            <v>0</v>
          </cell>
          <cell r="J15">
            <v>0</v>
          </cell>
          <cell r="K15">
            <v>10</v>
          </cell>
          <cell r="L15">
            <v>10</v>
          </cell>
          <cell r="M15">
            <v>0</v>
          </cell>
          <cell r="N15">
            <v>10</v>
          </cell>
          <cell r="O15">
            <v>16</v>
          </cell>
          <cell r="P15">
            <v>4</v>
          </cell>
          <cell r="Q15">
            <v>16</v>
          </cell>
          <cell r="R15">
            <v>4</v>
          </cell>
          <cell r="S15">
            <v>0</v>
          </cell>
          <cell r="T15">
            <v>0</v>
          </cell>
          <cell r="U15">
            <v>0</v>
          </cell>
          <cell r="V15">
            <v>0</v>
          </cell>
          <cell r="W15">
            <v>8</v>
          </cell>
          <cell r="X15">
            <v>8</v>
          </cell>
          <cell r="Y15">
            <v>0</v>
          </cell>
          <cell r="Z15">
            <v>8</v>
          </cell>
          <cell r="AA15">
            <v>36</v>
          </cell>
          <cell r="AB15">
            <v>9</v>
          </cell>
          <cell r="AC15">
            <v>36</v>
          </cell>
          <cell r="AD15">
            <v>9</v>
          </cell>
          <cell r="AE15">
            <v>0</v>
          </cell>
          <cell r="AF15">
            <v>0</v>
          </cell>
          <cell r="AG15">
            <v>0</v>
          </cell>
          <cell r="AH15">
            <v>0</v>
          </cell>
          <cell r="AI15">
            <v>18</v>
          </cell>
          <cell r="AJ15">
            <v>18</v>
          </cell>
          <cell r="AK15">
            <v>0</v>
          </cell>
          <cell r="AL15">
            <v>18</v>
          </cell>
          <cell r="AM15" t="str">
            <v xml:space="preserve">Ananda DIAN PUJI LESTARI,  sangat jujur, disiplin, dan sudah mampu meningkatkan sikap percaya diri, </v>
          </cell>
        </row>
        <row r="16">
          <cell r="A16">
            <v>6</v>
          </cell>
          <cell r="B16" t="str">
            <v>Hafidz Langgeng Prasetyo</v>
          </cell>
          <cell r="C16">
            <v>20</v>
          </cell>
          <cell r="D16">
            <v>5</v>
          </cell>
          <cell r="E16">
            <v>20</v>
          </cell>
          <cell r="F16">
            <v>5</v>
          </cell>
          <cell r="G16">
            <v>0</v>
          </cell>
          <cell r="H16">
            <v>0</v>
          </cell>
          <cell r="I16">
            <v>0</v>
          </cell>
          <cell r="J16">
            <v>0</v>
          </cell>
          <cell r="K16">
            <v>10</v>
          </cell>
          <cell r="L16">
            <v>10</v>
          </cell>
          <cell r="M16">
            <v>0</v>
          </cell>
          <cell r="N16">
            <v>10</v>
          </cell>
          <cell r="O16">
            <v>16</v>
          </cell>
          <cell r="P16">
            <v>4</v>
          </cell>
          <cell r="Q16">
            <v>16</v>
          </cell>
          <cell r="R16">
            <v>4</v>
          </cell>
          <cell r="S16">
            <v>0</v>
          </cell>
          <cell r="T16">
            <v>0</v>
          </cell>
          <cell r="U16">
            <v>0</v>
          </cell>
          <cell r="V16">
            <v>0</v>
          </cell>
          <cell r="W16">
            <v>8</v>
          </cell>
          <cell r="X16">
            <v>8</v>
          </cell>
          <cell r="Y16">
            <v>0</v>
          </cell>
          <cell r="Z16">
            <v>8</v>
          </cell>
          <cell r="AA16">
            <v>36</v>
          </cell>
          <cell r="AB16">
            <v>9</v>
          </cell>
          <cell r="AC16">
            <v>36</v>
          </cell>
          <cell r="AD16">
            <v>9</v>
          </cell>
          <cell r="AE16">
            <v>0</v>
          </cell>
          <cell r="AF16">
            <v>0</v>
          </cell>
          <cell r="AG16">
            <v>0</v>
          </cell>
          <cell r="AH16">
            <v>0</v>
          </cell>
          <cell r="AI16">
            <v>18</v>
          </cell>
          <cell r="AJ16">
            <v>18</v>
          </cell>
          <cell r="AK16">
            <v>0</v>
          </cell>
          <cell r="AL16">
            <v>18</v>
          </cell>
          <cell r="AM16" t="str">
            <v xml:space="preserve">Ananda Hafidz Langgeng Prasetyo,  sangat jujur, disiplin, dan sudah mampu meningkatkan sikap percaya diri, </v>
          </cell>
        </row>
        <row r="17">
          <cell r="A17">
            <v>7</v>
          </cell>
          <cell r="B17" t="str">
            <v>JALU ARTHA AJI MANGGALA HANDOKO</v>
          </cell>
          <cell r="C17">
            <v>20</v>
          </cell>
          <cell r="D17">
            <v>5</v>
          </cell>
          <cell r="E17">
            <v>20</v>
          </cell>
          <cell r="F17">
            <v>5</v>
          </cell>
          <cell r="G17">
            <v>0</v>
          </cell>
          <cell r="H17">
            <v>0</v>
          </cell>
          <cell r="I17">
            <v>0</v>
          </cell>
          <cell r="J17">
            <v>0</v>
          </cell>
          <cell r="K17">
            <v>10</v>
          </cell>
          <cell r="L17">
            <v>10</v>
          </cell>
          <cell r="M17">
            <v>0</v>
          </cell>
          <cell r="N17">
            <v>10</v>
          </cell>
          <cell r="O17">
            <v>16</v>
          </cell>
          <cell r="P17">
            <v>4</v>
          </cell>
          <cell r="Q17">
            <v>16</v>
          </cell>
          <cell r="R17">
            <v>4</v>
          </cell>
          <cell r="S17">
            <v>0</v>
          </cell>
          <cell r="T17">
            <v>0</v>
          </cell>
          <cell r="U17">
            <v>0</v>
          </cell>
          <cell r="V17">
            <v>0</v>
          </cell>
          <cell r="W17">
            <v>8</v>
          </cell>
          <cell r="X17">
            <v>8</v>
          </cell>
          <cell r="Y17">
            <v>0</v>
          </cell>
          <cell r="Z17">
            <v>8</v>
          </cell>
          <cell r="AA17">
            <v>36</v>
          </cell>
          <cell r="AB17">
            <v>9</v>
          </cell>
          <cell r="AC17">
            <v>36</v>
          </cell>
          <cell r="AD17">
            <v>9</v>
          </cell>
          <cell r="AE17">
            <v>0</v>
          </cell>
          <cell r="AF17">
            <v>0</v>
          </cell>
          <cell r="AG17">
            <v>0</v>
          </cell>
          <cell r="AH17">
            <v>0</v>
          </cell>
          <cell r="AI17">
            <v>18</v>
          </cell>
          <cell r="AJ17">
            <v>18</v>
          </cell>
          <cell r="AK17">
            <v>0</v>
          </cell>
          <cell r="AL17">
            <v>18</v>
          </cell>
          <cell r="AM17" t="str">
            <v xml:space="preserve">Ananda JALU ARTHA AJI MANGGALA HANDOKO,  sangat jujur, disiplin, dan sudah mampu meningkatkan sikap percaya diri, </v>
          </cell>
        </row>
        <row r="18">
          <cell r="A18">
            <v>8</v>
          </cell>
          <cell r="B18" t="str">
            <v>LAURENDHO RADIEFCA MURDIONO</v>
          </cell>
          <cell r="C18">
            <v>20</v>
          </cell>
          <cell r="D18">
            <v>5</v>
          </cell>
          <cell r="E18">
            <v>20</v>
          </cell>
          <cell r="F18">
            <v>5</v>
          </cell>
          <cell r="G18">
            <v>0</v>
          </cell>
          <cell r="H18">
            <v>0</v>
          </cell>
          <cell r="I18">
            <v>0</v>
          </cell>
          <cell r="J18">
            <v>0</v>
          </cell>
          <cell r="K18">
            <v>10</v>
          </cell>
          <cell r="L18">
            <v>10</v>
          </cell>
          <cell r="M18">
            <v>0</v>
          </cell>
          <cell r="N18">
            <v>10</v>
          </cell>
          <cell r="O18">
            <v>16</v>
          </cell>
          <cell r="P18">
            <v>4</v>
          </cell>
          <cell r="Q18">
            <v>16</v>
          </cell>
          <cell r="R18">
            <v>4</v>
          </cell>
          <cell r="S18">
            <v>0</v>
          </cell>
          <cell r="T18">
            <v>0</v>
          </cell>
          <cell r="U18">
            <v>0</v>
          </cell>
          <cell r="V18">
            <v>0</v>
          </cell>
          <cell r="W18">
            <v>8</v>
          </cell>
          <cell r="X18">
            <v>8</v>
          </cell>
          <cell r="Y18">
            <v>0</v>
          </cell>
          <cell r="Z18">
            <v>8</v>
          </cell>
          <cell r="AA18">
            <v>36</v>
          </cell>
          <cell r="AB18">
            <v>9</v>
          </cell>
          <cell r="AC18">
            <v>36</v>
          </cell>
          <cell r="AD18">
            <v>9</v>
          </cell>
          <cell r="AE18">
            <v>0</v>
          </cell>
          <cell r="AF18">
            <v>0</v>
          </cell>
          <cell r="AG18">
            <v>0</v>
          </cell>
          <cell r="AH18">
            <v>0</v>
          </cell>
          <cell r="AI18">
            <v>18</v>
          </cell>
          <cell r="AJ18">
            <v>18</v>
          </cell>
          <cell r="AK18">
            <v>0</v>
          </cell>
          <cell r="AL18">
            <v>18</v>
          </cell>
          <cell r="AM18" t="str">
            <v xml:space="preserve">Ananda LAURENDHO RADIEFCA MURDIONO,  sangat jujur, disiplin, dan sudah mampu meningkatkan sikap percaya diri, </v>
          </cell>
        </row>
        <row r="19">
          <cell r="A19">
            <v>9</v>
          </cell>
          <cell r="B19" t="str">
            <v>MARSYA MAYDINA DWI RISQITA</v>
          </cell>
          <cell r="C19">
            <v>20</v>
          </cell>
          <cell r="D19">
            <v>5</v>
          </cell>
          <cell r="E19">
            <v>20</v>
          </cell>
          <cell r="F19">
            <v>5</v>
          </cell>
          <cell r="G19">
            <v>0</v>
          </cell>
          <cell r="H19">
            <v>0</v>
          </cell>
          <cell r="I19">
            <v>0</v>
          </cell>
          <cell r="J19">
            <v>0</v>
          </cell>
          <cell r="K19">
            <v>10</v>
          </cell>
          <cell r="L19">
            <v>10</v>
          </cell>
          <cell r="M19">
            <v>0</v>
          </cell>
          <cell r="N19">
            <v>10</v>
          </cell>
          <cell r="O19">
            <v>16</v>
          </cell>
          <cell r="P19">
            <v>4</v>
          </cell>
          <cell r="Q19">
            <v>16</v>
          </cell>
          <cell r="R19">
            <v>4</v>
          </cell>
          <cell r="S19">
            <v>0</v>
          </cell>
          <cell r="T19">
            <v>0</v>
          </cell>
          <cell r="U19">
            <v>0</v>
          </cell>
          <cell r="V19">
            <v>0</v>
          </cell>
          <cell r="W19">
            <v>8</v>
          </cell>
          <cell r="X19">
            <v>8</v>
          </cell>
          <cell r="Y19">
            <v>0</v>
          </cell>
          <cell r="Z19">
            <v>8</v>
          </cell>
          <cell r="AA19">
            <v>36</v>
          </cell>
          <cell r="AB19">
            <v>9</v>
          </cell>
          <cell r="AC19">
            <v>36</v>
          </cell>
          <cell r="AD19">
            <v>9</v>
          </cell>
          <cell r="AE19">
            <v>0</v>
          </cell>
          <cell r="AF19">
            <v>0</v>
          </cell>
          <cell r="AG19">
            <v>0</v>
          </cell>
          <cell r="AH19">
            <v>0</v>
          </cell>
          <cell r="AI19">
            <v>18</v>
          </cell>
          <cell r="AJ19">
            <v>18</v>
          </cell>
          <cell r="AK19">
            <v>0</v>
          </cell>
          <cell r="AL19">
            <v>18</v>
          </cell>
          <cell r="AM19" t="str">
            <v xml:space="preserve">Ananda MARSYA MAYDINA DWI RISQITA,  sangat jujur, disiplin, dan sudah mampu meningkatkan sikap percaya diri, </v>
          </cell>
        </row>
        <row r="20">
          <cell r="A20">
            <v>10</v>
          </cell>
          <cell r="B20" t="str">
            <v>MILA SARASWATI</v>
          </cell>
          <cell r="C20">
            <v>20</v>
          </cell>
          <cell r="D20">
            <v>5</v>
          </cell>
          <cell r="E20">
            <v>20</v>
          </cell>
          <cell r="F20">
            <v>5</v>
          </cell>
          <cell r="G20">
            <v>0</v>
          </cell>
          <cell r="H20">
            <v>0</v>
          </cell>
          <cell r="I20">
            <v>0</v>
          </cell>
          <cell r="J20">
            <v>0</v>
          </cell>
          <cell r="K20">
            <v>10</v>
          </cell>
          <cell r="L20">
            <v>10</v>
          </cell>
          <cell r="M20">
            <v>0</v>
          </cell>
          <cell r="N20">
            <v>10</v>
          </cell>
          <cell r="O20">
            <v>16</v>
          </cell>
          <cell r="P20">
            <v>4</v>
          </cell>
          <cell r="Q20">
            <v>16</v>
          </cell>
          <cell r="R20">
            <v>4</v>
          </cell>
          <cell r="S20">
            <v>0</v>
          </cell>
          <cell r="T20">
            <v>0</v>
          </cell>
          <cell r="U20">
            <v>0</v>
          </cell>
          <cell r="V20">
            <v>0</v>
          </cell>
          <cell r="W20">
            <v>8</v>
          </cell>
          <cell r="X20">
            <v>8</v>
          </cell>
          <cell r="Y20">
            <v>0</v>
          </cell>
          <cell r="Z20">
            <v>8</v>
          </cell>
          <cell r="AA20">
            <v>36</v>
          </cell>
          <cell r="AB20">
            <v>9</v>
          </cell>
          <cell r="AC20">
            <v>36</v>
          </cell>
          <cell r="AD20">
            <v>9</v>
          </cell>
          <cell r="AE20">
            <v>0</v>
          </cell>
          <cell r="AF20">
            <v>0</v>
          </cell>
          <cell r="AG20">
            <v>0</v>
          </cell>
          <cell r="AH20">
            <v>0</v>
          </cell>
          <cell r="AI20">
            <v>18</v>
          </cell>
          <cell r="AJ20">
            <v>18</v>
          </cell>
          <cell r="AK20">
            <v>0</v>
          </cell>
          <cell r="AL20">
            <v>18</v>
          </cell>
          <cell r="AM20" t="str">
            <v xml:space="preserve">Ananda MILA SARASWATI,  sangat jujur, disiplin, dan sudah mampu meningkatkan sikap percaya diri, </v>
          </cell>
        </row>
        <row r="21">
          <cell r="A21">
            <v>11</v>
          </cell>
          <cell r="B21" t="str">
            <v>MUHAMMAD ARKAN ALLY RACHMAD</v>
          </cell>
          <cell r="C21">
            <v>20</v>
          </cell>
          <cell r="D21">
            <v>5</v>
          </cell>
          <cell r="E21">
            <v>20</v>
          </cell>
          <cell r="F21">
            <v>5</v>
          </cell>
          <cell r="G21">
            <v>0</v>
          </cell>
          <cell r="H21">
            <v>0</v>
          </cell>
          <cell r="I21">
            <v>0</v>
          </cell>
          <cell r="J21">
            <v>0</v>
          </cell>
          <cell r="K21">
            <v>10</v>
          </cell>
          <cell r="L21">
            <v>10</v>
          </cell>
          <cell r="M21">
            <v>0</v>
          </cell>
          <cell r="N21">
            <v>10</v>
          </cell>
          <cell r="O21">
            <v>16</v>
          </cell>
          <cell r="P21">
            <v>4</v>
          </cell>
          <cell r="Q21">
            <v>16</v>
          </cell>
          <cell r="R21">
            <v>4</v>
          </cell>
          <cell r="S21">
            <v>0</v>
          </cell>
          <cell r="T21">
            <v>0</v>
          </cell>
          <cell r="U21">
            <v>0</v>
          </cell>
          <cell r="V21">
            <v>2</v>
          </cell>
          <cell r="W21">
            <v>8</v>
          </cell>
          <cell r="X21">
            <v>8</v>
          </cell>
          <cell r="Y21">
            <v>0</v>
          </cell>
          <cell r="Z21">
            <v>8</v>
          </cell>
          <cell r="AA21">
            <v>36</v>
          </cell>
          <cell r="AB21">
            <v>9</v>
          </cell>
          <cell r="AC21">
            <v>36</v>
          </cell>
          <cell r="AD21">
            <v>9</v>
          </cell>
          <cell r="AE21">
            <v>0</v>
          </cell>
          <cell r="AF21">
            <v>0</v>
          </cell>
          <cell r="AG21">
            <v>0</v>
          </cell>
          <cell r="AH21">
            <v>2</v>
          </cell>
          <cell r="AI21">
            <v>18</v>
          </cell>
          <cell r="AJ21">
            <v>18</v>
          </cell>
          <cell r="AK21">
            <v>0</v>
          </cell>
          <cell r="AL21">
            <v>18</v>
          </cell>
          <cell r="AM21" t="str">
            <v xml:space="preserve">Ananda MUHAMMAD ARKAN ALLY RACHMAD,  sangat jujur, disiplin, dan sudah mampu meningkatkan sikap santun, percaya diri, </v>
          </cell>
        </row>
        <row r="22">
          <cell r="A22">
            <v>12</v>
          </cell>
          <cell r="B22" t="str">
            <v>MUHAMMAD REVIAN ABDULLOH FAQIH</v>
          </cell>
          <cell r="C22">
            <v>20</v>
          </cell>
          <cell r="D22">
            <v>5</v>
          </cell>
          <cell r="E22">
            <v>20</v>
          </cell>
          <cell r="F22">
            <v>5</v>
          </cell>
          <cell r="G22">
            <v>0</v>
          </cell>
          <cell r="H22">
            <v>0</v>
          </cell>
          <cell r="I22">
            <v>0</v>
          </cell>
          <cell r="J22">
            <v>0</v>
          </cell>
          <cell r="K22">
            <v>10</v>
          </cell>
          <cell r="L22">
            <v>10</v>
          </cell>
          <cell r="M22">
            <v>0</v>
          </cell>
          <cell r="N22">
            <v>10</v>
          </cell>
          <cell r="O22">
            <v>16</v>
          </cell>
          <cell r="P22">
            <v>4</v>
          </cell>
          <cell r="Q22">
            <v>16</v>
          </cell>
          <cell r="R22">
            <v>4</v>
          </cell>
          <cell r="S22">
            <v>0</v>
          </cell>
          <cell r="T22">
            <v>0</v>
          </cell>
          <cell r="U22">
            <v>0</v>
          </cell>
          <cell r="V22">
            <v>0</v>
          </cell>
          <cell r="W22">
            <v>8</v>
          </cell>
          <cell r="X22">
            <v>8</v>
          </cell>
          <cell r="Y22">
            <v>0</v>
          </cell>
          <cell r="Z22">
            <v>8</v>
          </cell>
          <cell r="AA22">
            <v>36</v>
          </cell>
          <cell r="AB22">
            <v>9</v>
          </cell>
          <cell r="AC22">
            <v>36</v>
          </cell>
          <cell r="AD22">
            <v>9</v>
          </cell>
          <cell r="AE22">
            <v>0</v>
          </cell>
          <cell r="AF22">
            <v>0</v>
          </cell>
          <cell r="AG22">
            <v>0</v>
          </cell>
          <cell r="AH22">
            <v>0</v>
          </cell>
          <cell r="AI22">
            <v>18</v>
          </cell>
          <cell r="AJ22">
            <v>18</v>
          </cell>
          <cell r="AK22">
            <v>0</v>
          </cell>
          <cell r="AL22">
            <v>18</v>
          </cell>
          <cell r="AM22" t="str">
            <v xml:space="preserve">Ananda MUHAMMAD REVIAN ABDULLOH FAQIH,  sangat jujur, disiplin, dan sudah mampu meningkatkan sikap percaya diri, </v>
          </cell>
        </row>
        <row r="23">
          <cell r="A23">
            <v>13</v>
          </cell>
          <cell r="B23" t="str">
            <v>NABILA AYUNINGTIAS</v>
          </cell>
          <cell r="C23">
            <v>20</v>
          </cell>
          <cell r="D23">
            <v>5</v>
          </cell>
          <cell r="E23">
            <v>20</v>
          </cell>
          <cell r="F23">
            <v>5</v>
          </cell>
          <cell r="G23">
            <v>0</v>
          </cell>
          <cell r="H23">
            <v>0</v>
          </cell>
          <cell r="I23">
            <v>0</v>
          </cell>
          <cell r="J23">
            <v>0</v>
          </cell>
          <cell r="K23">
            <v>10</v>
          </cell>
          <cell r="L23">
            <v>10</v>
          </cell>
          <cell r="M23">
            <v>0</v>
          </cell>
          <cell r="N23">
            <v>10</v>
          </cell>
          <cell r="O23">
            <v>16</v>
          </cell>
          <cell r="P23">
            <v>4</v>
          </cell>
          <cell r="Q23">
            <v>16</v>
          </cell>
          <cell r="R23">
            <v>4</v>
          </cell>
          <cell r="S23">
            <v>0</v>
          </cell>
          <cell r="T23">
            <v>0</v>
          </cell>
          <cell r="U23">
            <v>0</v>
          </cell>
          <cell r="V23">
            <v>0</v>
          </cell>
          <cell r="W23">
            <v>8</v>
          </cell>
          <cell r="X23">
            <v>8</v>
          </cell>
          <cell r="Y23">
            <v>0</v>
          </cell>
          <cell r="Z23">
            <v>8</v>
          </cell>
          <cell r="AA23">
            <v>36</v>
          </cell>
          <cell r="AB23">
            <v>9</v>
          </cell>
          <cell r="AC23">
            <v>36</v>
          </cell>
          <cell r="AD23">
            <v>9</v>
          </cell>
          <cell r="AE23">
            <v>0</v>
          </cell>
          <cell r="AF23">
            <v>0</v>
          </cell>
          <cell r="AG23">
            <v>0</v>
          </cell>
          <cell r="AH23">
            <v>0</v>
          </cell>
          <cell r="AI23">
            <v>18</v>
          </cell>
          <cell r="AJ23">
            <v>18</v>
          </cell>
          <cell r="AK23">
            <v>0</v>
          </cell>
          <cell r="AL23">
            <v>18</v>
          </cell>
          <cell r="AM23" t="str">
            <v xml:space="preserve">Ananda NABILA AYUNINGTIAS,  sangat jujur, disiplin, dan sudah mampu meningkatkan sikap percaya diri, </v>
          </cell>
        </row>
        <row r="24">
          <cell r="A24">
            <v>14</v>
          </cell>
          <cell r="B24" t="str">
            <v>NARESWARI MASAYU PUSPANINGRUM</v>
          </cell>
          <cell r="C24">
            <v>20</v>
          </cell>
          <cell r="D24">
            <v>5</v>
          </cell>
          <cell r="E24">
            <v>20</v>
          </cell>
          <cell r="F24">
            <v>5</v>
          </cell>
          <cell r="G24">
            <v>0</v>
          </cell>
          <cell r="H24">
            <v>0</v>
          </cell>
          <cell r="I24">
            <v>0</v>
          </cell>
          <cell r="J24">
            <v>0</v>
          </cell>
          <cell r="K24">
            <v>10</v>
          </cell>
          <cell r="L24">
            <v>10</v>
          </cell>
          <cell r="M24">
            <v>0</v>
          </cell>
          <cell r="N24">
            <v>10</v>
          </cell>
          <cell r="O24">
            <v>16</v>
          </cell>
          <cell r="P24">
            <v>4</v>
          </cell>
          <cell r="Q24">
            <v>16</v>
          </cell>
          <cell r="R24">
            <v>4</v>
          </cell>
          <cell r="S24">
            <v>0</v>
          </cell>
          <cell r="T24">
            <v>0</v>
          </cell>
          <cell r="U24">
            <v>0</v>
          </cell>
          <cell r="V24">
            <v>0</v>
          </cell>
          <cell r="W24">
            <v>8</v>
          </cell>
          <cell r="X24">
            <v>8</v>
          </cell>
          <cell r="Y24">
            <v>0</v>
          </cell>
          <cell r="Z24">
            <v>8</v>
          </cell>
          <cell r="AA24">
            <v>36</v>
          </cell>
          <cell r="AB24">
            <v>9</v>
          </cell>
          <cell r="AC24">
            <v>36</v>
          </cell>
          <cell r="AD24">
            <v>9</v>
          </cell>
          <cell r="AE24">
            <v>0</v>
          </cell>
          <cell r="AF24">
            <v>0</v>
          </cell>
          <cell r="AG24">
            <v>0</v>
          </cell>
          <cell r="AH24">
            <v>0</v>
          </cell>
          <cell r="AI24">
            <v>18</v>
          </cell>
          <cell r="AJ24">
            <v>18</v>
          </cell>
          <cell r="AK24">
            <v>0</v>
          </cell>
          <cell r="AL24">
            <v>18</v>
          </cell>
          <cell r="AM24" t="str">
            <v xml:space="preserve">Ananda NARESWARI MASAYU PUSPANINGRUM,  sangat jujur, disiplin, dan sudah mampu meningkatkan sikap percaya diri, </v>
          </cell>
        </row>
        <row r="25">
          <cell r="A25">
            <v>15</v>
          </cell>
          <cell r="B25" t="str">
            <v>NOVA SASMYTA</v>
          </cell>
          <cell r="C25">
            <v>20</v>
          </cell>
          <cell r="D25">
            <v>5</v>
          </cell>
          <cell r="E25">
            <v>20</v>
          </cell>
          <cell r="F25">
            <v>5</v>
          </cell>
          <cell r="G25">
            <v>0</v>
          </cell>
          <cell r="H25">
            <v>0</v>
          </cell>
          <cell r="I25">
            <v>0</v>
          </cell>
          <cell r="J25">
            <v>0</v>
          </cell>
          <cell r="K25">
            <v>10</v>
          </cell>
          <cell r="L25">
            <v>10</v>
          </cell>
          <cell r="M25">
            <v>0</v>
          </cell>
          <cell r="N25">
            <v>10</v>
          </cell>
          <cell r="O25">
            <v>16</v>
          </cell>
          <cell r="P25">
            <v>4</v>
          </cell>
          <cell r="Q25">
            <v>16</v>
          </cell>
          <cell r="R25">
            <v>4</v>
          </cell>
          <cell r="S25">
            <v>0</v>
          </cell>
          <cell r="T25">
            <v>0</v>
          </cell>
          <cell r="U25">
            <v>0</v>
          </cell>
          <cell r="V25">
            <v>0</v>
          </cell>
          <cell r="W25">
            <v>8</v>
          </cell>
          <cell r="X25">
            <v>8</v>
          </cell>
          <cell r="Y25">
            <v>0</v>
          </cell>
          <cell r="Z25">
            <v>8</v>
          </cell>
          <cell r="AA25">
            <v>36</v>
          </cell>
          <cell r="AB25">
            <v>9</v>
          </cell>
          <cell r="AC25">
            <v>36</v>
          </cell>
          <cell r="AD25">
            <v>9</v>
          </cell>
          <cell r="AE25">
            <v>0</v>
          </cell>
          <cell r="AF25">
            <v>0</v>
          </cell>
          <cell r="AG25">
            <v>0</v>
          </cell>
          <cell r="AH25">
            <v>0</v>
          </cell>
          <cell r="AI25">
            <v>18</v>
          </cell>
          <cell r="AJ25">
            <v>18</v>
          </cell>
          <cell r="AK25">
            <v>0</v>
          </cell>
          <cell r="AL25">
            <v>18</v>
          </cell>
          <cell r="AM25" t="str">
            <v xml:space="preserve">Ananda NOVA SASMYTA,  sangat jujur, disiplin, dan sudah mampu meningkatkan sikap percaya diri, </v>
          </cell>
        </row>
        <row r="26">
          <cell r="A26">
            <v>16</v>
          </cell>
          <cell r="B26" t="str">
            <v>RIDHA RAHMATUL AULA RIDWAN</v>
          </cell>
          <cell r="C26">
            <v>20</v>
          </cell>
          <cell r="D26">
            <v>5</v>
          </cell>
          <cell r="E26">
            <v>20</v>
          </cell>
          <cell r="F26">
            <v>5</v>
          </cell>
          <cell r="G26">
            <v>0</v>
          </cell>
          <cell r="H26">
            <v>0</v>
          </cell>
          <cell r="I26">
            <v>0</v>
          </cell>
          <cell r="J26">
            <v>0</v>
          </cell>
          <cell r="K26">
            <v>10</v>
          </cell>
          <cell r="L26">
            <v>10</v>
          </cell>
          <cell r="M26">
            <v>0</v>
          </cell>
          <cell r="N26">
            <v>10</v>
          </cell>
          <cell r="O26">
            <v>16</v>
          </cell>
          <cell r="P26">
            <v>4</v>
          </cell>
          <cell r="Q26">
            <v>16</v>
          </cell>
          <cell r="R26">
            <v>4</v>
          </cell>
          <cell r="S26">
            <v>0</v>
          </cell>
          <cell r="T26">
            <v>0</v>
          </cell>
          <cell r="U26">
            <v>0</v>
          </cell>
          <cell r="V26">
            <v>0</v>
          </cell>
          <cell r="W26">
            <v>8</v>
          </cell>
          <cell r="X26">
            <v>8</v>
          </cell>
          <cell r="Y26">
            <v>0</v>
          </cell>
          <cell r="Z26">
            <v>8</v>
          </cell>
          <cell r="AA26">
            <v>36</v>
          </cell>
          <cell r="AB26">
            <v>9</v>
          </cell>
          <cell r="AC26">
            <v>36</v>
          </cell>
          <cell r="AD26">
            <v>9</v>
          </cell>
          <cell r="AE26">
            <v>0</v>
          </cell>
          <cell r="AF26">
            <v>0</v>
          </cell>
          <cell r="AG26">
            <v>0</v>
          </cell>
          <cell r="AH26">
            <v>0</v>
          </cell>
          <cell r="AI26">
            <v>18</v>
          </cell>
          <cell r="AJ26">
            <v>18</v>
          </cell>
          <cell r="AK26">
            <v>0</v>
          </cell>
          <cell r="AL26">
            <v>18</v>
          </cell>
          <cell r="AM26" t="str">
            <v xml:space="preserve">Ananda RIDHA RAHMATUL AULA RIDWAN,  sangat jujur, disiplin, dan sudah mampu meningkatkan sikap percaya diri, </v>
          </cell>
        </row>
        <row r="27">
          <cell r="A27">
            <v>17</v>
          </cell>
          <cell r="B27" t="str">
            <v>RIFDA SALSABILA PURNAMA</v>
          </cell>
          <cell r="C27">
            <v>20</v>
          </cell>
          <cell r="D27">
            <v>5</v>
          </cell>
          <cell r="E27">
            <v>20</v>
          </cell>
          <cell r="F27">
            <v>5</v>
          </cell>
          <cell r="G27">
            <v>0</v>
          </cell>
          <cell r="H27">
            <v>0</v>
          </cell>
          <cell r="I27">
            <v>0</v>
          </cell>
          <cell r="J27">
            <v>0</v>
          </cell>
          <cell r="K27">
            <v>10</v>
          </cell>
          <cell r="L27">
            <v>10</v>
          </cell>
          <cell r="M27">
            <v>0</v>
          </cell>
          <cell r="N27">
            <v>10</v>
          </cell>
          <cell r="O27">
            <v>16</v>
          </cell>
          <cell r="P27">
            <v>4</v>
          </cell>
          <cell r="Q27">
            <v>16</v>
          </cell>
          <cell r="R27">
            <v>4</v>
          </cell>
          <cell r="S27">
            <v>0</v>
          </cell>
          <cell r="T27">
            <v>0</v>
          </cell>
          <cell r="U27">
            <v>0</v>
          </cell>
          <cell r="V27">
            <v>0</v>
          </cell>
          <cell r="W27">
            <v>8</v>
          </cell>
          <cell r="X27">
            <v>8</v>
          </cell>
          <cell r="Y27">
            <v>0</v>
          </cell>
          <cell r="Z27">
            <v>8</v>
          </cell>
          <cell r="AA27">
            <v>36</v>
          </cell>
          <cell r="AB27">
            <v>9</v>
          </cell>
          <cell r="AC27">
            <v>36</v>
          </cell>
          <cell r="AD27">
            <v>9</v>
          </cell>
          <cell r="AE27">
            <v>0</v>
          </cell>
          <cell r="AF27">
            <v>0</v>
          </cell>
          <cell r="AG27">
            <v>0</v>
          </cell>
          <cell r="AH27">
            <v>0</v>
          </cell>
          <cell r="AI27">
            <v>18</v>
          </cell>
          <cell r="AJ27">
            <v>18</v>
          </cell>
          <cell r="AK27">
            <v>0</v>
          </cell>
          <cell r="AL27">
            <v>18</v>
          </cell>
          <cell r="AM27" t="str">
            <v xml:space="preserve">Ananda RIFDA SALSABILA PURNAMA,  sangat jujur, disiplin, dan sudah mampu meningkatkan sikap percaya diri, </v>
          </cell>
        </row>
        <row r="28">
          <cell r="A28">
            <v>18</v>
          </cell>
          <cell r="B28" t="str">
            <v>RIZKI INTAN KURNIAENDAH</v>
          </cell>
          <cell r="C28">
            <v>20</v>
          </cell>
          <cell r="D28">
            <v>5</v>
          </cell>
          <cell r="E28">
            <v>20</v>
          </cell>
          <cell r="F28">
            <v>5</v>
          </cell>
          <cell r="G28">
            <v>0</v>
          </cell>
          <cell r="H28">
            <v>0</v>
          </cell>
          <cell r="I28">
            <v>0</v>
          </cell>
          <cell r="J28">
            <v>0</v>
          </cell>
          <cell r="K28">
            <v>10</v>
          </cell>
          <cell r="L28">
            <v>10</v>
          </cell>
          <cell r="M28">
            <v>0</v>
          </cell>
          <cell r="N28">
            <v>10</v>
          </cell>
          <cell r="O28">
            <v>16</v>
          </cell>
          <cell r="P28">
            <v>4</v>
          </cell>
          <cell r="Q28">
            <v>16</v>
          </cell>
          <cell r="R28">
            <v>4</v>
          </cell>
          <cell r="S28">
            <v>0</v>
          </cell>
          <cell r="T28">
            <v>0</v>
          </cell>
          <cell r="U28">
            <v>0</v>
          </cell>
          <cell r="V28">
            <v>0</v>
          </cell>
          <cell r="W28">
            <v>8</v>
          </cell>
          <cell r="X28">
            <v>8</v>
          </cell>
          <cell r="Y28">
            <v>0</v>
          </cell>
          <cell r="Z28">
            <v>8</v>
          </cell>
          <cell r="AA28">
            <v>36</v>
          </cell>
          <cell r="AB28">
            <v>9</v>
          </cell>
          <cell r="AC28">
            <v>36</v>
          </cell>
          <cell r="AD28">
            <v>9</v>
          </cell>
          <cell r="AE28">
            <v>0</v>
          </cell>
          <cell r="AF28">
            <v>0</v>
          </cell>
          <cell r="AG28">
            <v>0</v>
          </cell>
          <cell r="AH28">
            <v>0</v>
          </cell>
          <cell r="AI28">
            <v>18</v>
          </cell>
          <cell r="AJ28">
            <v>18</v>
          </cell>
          <cell r="AK28">
            <v>0</v>
          </cell>
          <cell r="AL28">
            <v>18</v>
          </cell>
          <cell r="AM28" t="str">
            <v xml:space="preserve">Ananda RIZKI INTAN KURNIAENDAH,  sangat jujur, disiplin, dan sudah mampu meningkatkan sikap percaya diri, </v>
          </cell>
        </row>
        <row r="29">
          <cell r="A29">
            <v>19</v>
          </cell>
          <cell r="B29" t="str">
            <v>RIZKY FIRMANSYAH</v>
          </cell>
          <cell r="C29">
            <v>20</v>
          </cell>
          <cell r="D29">
            <v>5</v>
          </cell>
          <cell r="E29">
            <v>20</v>
          </cell>
          <cell r="F29">
            <v>5</v>
          </cell>
          <cell r="G29">
            <v>0</v>
          </cell>
          <cell r="H29">
            <v>0</v>
          </cell>
          <cell r="I29">
            <v>0</v>
          </cell>
          <cell r="J29">
            <v>0</v>
          </cell>
          <cell r="K29">
            <v>10</v>
          </cell>
          <cell r="L29">
            <v>10</v>
          </cell>
          <cell r="M29">
            <v>0</v>
          </cell>
          <cell r="N29">
            <v>10</v>
          </cell>
          <cell r="O29">
            <v>16</v>
          </cell>
          <cell r="P29">
            <v>4</v>
          </cell>
          <cell r="Q29">
            <v>16</v>
          </cell>
          <cell r="R29">
            <v>4</v>
          </cell>
          <cell r="S29">
            <v>0</v>
          </cell>
          <cell r="T29">
            <v>0</v>
          </cell>
          <cell r="U29">
            <v>0</v>
          </cell>
          <cell r="V29">
            <v>0</v>
          </cell>
          <cell r="W29">
            <v>8</v>
          </cell>
          <cell r="X29">
            <v>8</v>
          </cell>
          <cell r="Y29">
            <v>0</v>
          </cell>
          <cell r="Z29">
            <v>8</v>
          </cell>
          <cell r="AA29">
            <v>36</v>
          </cell>
          <cell r="AB29">
            <v>9</v>
          </cell>
          <cell r="AC29">
            <v>36</v>
          </cell>
          <cell r="AD29">
            <v>9</v>
          </cell>
          <cell r="AE29">
            <v>0</v>
          </cell>
          <cell r="AF29">
            <v>0</v>
          </cell>
          <cell r="AG29">
            <v>0</v>
          </cell>
          <cell r="AH29">
            <v>0</v>
          </cell>
          <cell r="AI29">
            <v>18</v>
          </cell>
          <cell r="AJ29">
            <v>18</v>
          </cell>
          <cell r="AK29">
            <v>0</v>
          </cell>
          <cell r="AL29">
            <v>18</v>
          </cell>
          <cell r="AM29" t="str">
            <v xml:space="preserve">Ananda RIZKY FIRMANSYAH,  sangat jujur, disiplin, dan sudah mampu meningkatkan sikap percaya diri, </v>
          </cell>
        </row>
        <row r="30">
          <cell r="A30">
            <v>20</v>
          </cell>
          <cell r="B30" t="str">
            <v>SAFIRA NUR LAYLA RAMADHANI</v>
          </cell>
          <cell r="C30">
            <v>20</v>
          </cell>
          <cell r="D30">
            <v>5</v>
          </cell>
          <cell r="E30">
            <v>20</v>
          </cell>
          <cell r="F30">
            <v>5</v>
          </cell>
          <cell r="G30">
            <v>0</v>
          </cell>
          <cell r="H30">
            <v>0</v>
          </cell>
          <cell r="I30">
            <v>0</v>
          </cell>
          <cell r="J30">
            <v>0</v>
          </cell>
          <cell r="K30">
            <v>10</v>
          </cell>
          <cell r="L30">
            <v>10</v>
          </cell>
          <cell r="M30">
            <v>0</v>
          </cell>
          <cell r="N30">
            <v>10</v>
          </cell>
          <cell r="O30">
            <v>16</v>
          </cell>
          <cell r="P30">
            <v>4</v>
          </cell>
          <cell r="Q30">
            <v>16</v>
          </cell>
          <cell r="R30">
            <v>4</v>
          </cell>
          <cell r="S30">
            <v>0</v>
          </cell>
          <cell r="T30">
            <v>0</v>
          </cell>
          <cell r="U30">
            <v>0</v>
          </cell>
          <cell r="V30">
            <v>0</v>
          </cell>
          <cell r="W30">
            <v>8</v>
          </cell>
          <cell r="X30">
            <v>8</v>
          </cell>
          <cell r="Y30">
            <v>0</v>
          </cell>
          <cell r="Z30">
            <v>8</v>
          </cell>
          <cell r="AA30">
            <v>36</v>
          </cell>
          <cell r="AB30">
            <v>9</v>
          </cell>
          <cell r="AC30">
            <v>36</v>
          </cell>
          <cell r="AD30">
            <v>9</v>
          </cell>
          <cell r="AE30">
            <v>0</v>
          </cell>
          <cell r="AF30">
            <v>0</v>
          </cell>
          <cell r="AG30">
            <v>0</v>
          </cell>
          <cell r="AH30">
            <v>0</v>
          </cell>
          <cell r="AI30">
            <v>18</v>
          </cell>
          <cell r="AJ30">
            <v>18</v>
          </cell>
          <cell r="AK30">
            <v>0</v>
          </cell>
          <cell r="AL30">
            <v>18</v>
          </cell>
          <cell r="AM30" t="str">
            <v xml:space="preserve">Ananda SAFIRA NUR LAYLA RAMADHANI,  sangat jujur, disiplin, dan sudah mampu meningkatkan sikap percaya diri, </v>
          </cell>
        </row>
        <row r="31">
          <cell r="A31">
            <v>21</v>
          </cell>
          <cell r="B31" t="str">
            <v>SHANASTRI RUFAIDA</v>
          </cell>
          <cell r="C31">
            <v>20</v>
          </cell>
          <cell r="D31">
            <v>5</v>
          </cell>
          <cell r="E31">
            <v>20</v>
          </cell>
          <cell r="F31">
            <v>5</v>
          </cell>
          <cell r="G31">
            <v>0</v>
          </cell>
          <cell r="H31">
            <v>0</v>
          </cell>
          <cell r="I31">
            <v>0</v>
          </cell>
          <cell r="J31">
            <v>0</v>
          </cell>
          <cell r="K31">
            <v>10</v>
          </cell>
          <cell r="L31">
            <v>10</v>
          </cell>
          <cell r="M31">
            <v>0</v>
          </cell>
          <cell r="N31">
            <v>10</v>
          </cell>
          <cell r="O31">
            <v>16</v>
          </cell>
          <cell r="P31">
            <v>4</v>
          </cell>
          <cell r="Q31">
            <v>16</v>
          </cell>
          <cell r="R31">
            <v>4</v>
          </cell>
          <cell r="S31">
            <v>0</v>
          </cell>
          <cell r="T31">
            <v>0</v>
          </cell>
          <cell r="U31">
            <v>0</v>
          </cell>
          <cell r="V31">
            <v>0</v>
          </cell>
          <cell r="W31">
            <v>8</v>
          </cell>
          <cell r="X31">
            <v>8</v>
          </cell>
          <cell r="Y31">
            <v>0</v>
          </cell>
          <cell r="Z31">
            <v>8</v>
          </cell>
          <cell r="AA31">
            <v>36</v>
          </cell>
          <cell r="AB31">
            <v>9</v>
          </cell>
          <cell r="AC31">
            <v>36</v>
          </cell>
          <cell r="AD31">
            <v>9</v>
          </cell>
          <cell r="AE31">
            <v>0</v>
          </cell>
          <cell r="AF31">
            <v>0</v>
          </cell>
          <cell r="AG31">
            <v>0</v>
          </cell>
          <cell r="AH31">
            <v>0</v>
          </cell>
          <cell r="AI31">
            <v>18</v>
          </cell>
          <cell r="AJ31">
            <v>18</v>
          </cell>
          <cell r="AK31">
            <v>0</v>
          </cell>
          <cell r="AL31">
            <v>18</v>
          </cell>
          <cell r="AM31" t="str">
            <v xml:space="preserve">Ananda SHANASTRI RUFAIDA,  sangat jujur, disiplin, dan sudah mampu meningkatkan sikap percaya diri, </v>
          </cell>
        </row>
        <row r="32">
          <cell r="A32">
            <v>22</v>
          </cell>
          <cell r="B32" t="str">
            <v>SHIAM SAHARA</v>
          </cell>
          <cell r="C32">
            <v>20</v>
          </cell>
          <cell r="D32">
            <v>5</v>
          </cell>
          <cell r="E32">
            <v>20</v>
          </cell>
          <cell r="F32">
            <v>5</v>
          </cell>
          <cell r="G32">
            <v>0</v>
          </cell>
          <cell r="H32">
            <v>0</v>
          </cell>
          <cell r="I32">
            <v>0</v>
          </cell>
          <cell r="J32">
            <v>0</v>
          </cell>
          <cell r="K32">
            <v>10</v>
          </cell>
          <cell r="L32">
            <v>10</v>
          </cell>
          <cell r="M32">
            <v>0</v>
          </cell>
          <cell r="N32">
            <v>10</v>
          </cell>
          <cell r="O32">
            <v>16</v>
          </cell>
          <cell r="P32">
            <v>4</v>
          </cell>
          <cell r="Q32">
            <v>16</v>
          </cell>
          <cell r="R32">
            <v>4</v>
          </cell>
          <cell r="S32">
            <v>0</v>
          </cell>
          <cell r="T32">
            <v>0</v>
          </cell>
          <cell r="U32">
            <v>0</v>
          </cell>
          <cell r="V32">
            <v>0</v>
          </cell>
          <cell r="W32">
            <v>8</v>
          </cell>
          <cell r="X32">
            <v>8</v>
          </cell>
          <cell r="Y32">
            <v>0</v>
          </cell>
          <cell r="Z32">
            <v>8</v>
          </cell>
          <cell r="AA32">
            <v>36</v>
          </cell>
          <cell r="AB32">
            <v>9</v>
          </cell>
          <cell r="AC32">
            <v>36</v>
          </cell>
          <cell r="AD32">
            <v>9</v>
          </cell>
          <cell r="AE32">
            <v>0</v>
          </cell>
          <cell r="AF32">
            <v>0</v>
          </cell>
          <cell r="AG32">
            <v>0</v>
          </cell>
          <cell r="AH32">
            <v>0</v>
          </cell>
          <cell r="AI32">
            <v>18</v>
          </cell>
          <cell r="AJ32">
            <v>18</v>
          </cell>
          <cell r="AK32">
            <v>0</v>
          </cell>
          <cell r="AL32">
            <v>18</v>
          </cell>
          <cell r="AM32" t="str">
            <v xml:space="preserve">Ananda SHIAM SAHARA,  sangat jujur, disiplin, dan sudah mampu meningkatkan sikap percaya diri, </v>
          </cell>
        </row>
        <row r="33">
          <cell r="A33">
            <v>23</v>
          </cell>
          <cell r="B33" t="str">
            <v>SUSAN APRILIA PUTRI</v>
          </cell>
          <cell r="C33">
            <v>20</v>
          </cell>
          <cell r="D33">
            <v>5</v>
          </cell>
          <cell r="E33">
            <v>20</v>
          </cell>
          <cell r="F33">
            <v>5</v>
          </cell>
          <cell r="G33">
            <v>0</v>
          </cell>
          <cell r="H33">
            <v>0</v>
          </cell>
          <cell r="I33">
            <v>0</v>
          </cell>
          <cell r="J33">
            <v>0</v>
          </cell>
          <cell r="K33">
            <v>10</v>
          </cell>
          <cell r="L33">
            <v>10</v>
          </cell>
          <cell r="M33">
            <v>0</v>
          </cell>
          <cell r="N33">
            <v>10</v>
          </cell>
          <cell r="O33">
            <v>16</v>
          </cell>
          <cell r="P33">
            <v>4</v>
          </cell>
          <cell r="Q33">
            <v>16</v>
          </cell>
          <cell r="R33">
            <v>4</v>
          </cell>
          <cell r="S33">
            <v>0</v>
          </cell>
          <cell r="T33">
            <v>0</v>
          </cell>
          <cell r="U33">
            <v>0</v>
          </cell>
          <cell r="V33">
            <v>0</v>
          </cell>
          <cell r="W33">
            <v>8</v>
          </cell>
          <cell r="X33">
            <v>8</v>
          </cell>
          <cell r="Y33">
            <v>0</v>
          </cell>
          <cell r="Z33">
            <v>8</v>
          </cell>
          <cell r="AA33">
            <v>36</v>
          </cell>
          <cell r="AB33">
            <v>9</v>
          </cell>
          <cell r="AC33">
            <v>36</v>
          </cell>
          <cell r="AD33">
            <v>9</v>
          </cell>
          <cell r="AE33">
            <v>0</v>
          </cell>
          <cell r="AF33">
            <v>0</v>
          </cell>
          <cell r="AG33">
            <v>0</v>
          </cell>
          <cell r="AH33">
            <v>0</v>
          </cell>
          <cell r="AI33">
            <v>18</v>
          </cell>
          <cell r="AJ33">
            <v>18</v>
          </cell>
          <cell r="AK33">
            <v>0</v>
          </cell>
          <cell r="AL33">
            <v>18</v>
          </cell>
          <cell r="AM33" t="str">
            <v xml:space="preserve">Ananda SUSAN APRILIA PUTRI,  sangat jujur, disiplin, dan sudah mampu meningkatkan sikap percaya diri, </v>
          </cell>
        </row>
        <row r="34">
          <cell r="A34">
            <v>24</v>
          </cell>
          <cell r="B34" t="str">
            <v>SYIFAUL CHUSNA BANATU ROHMI HADI</v>
          </cell>
          <cell r="C34">
            <v>20</v>
          </cell>
          <cell r="D34">
            <v>5</v>
          </cell>
          <cell r="E34">
            <v>20</v>
          </cell>
          <cell r="F34">
            <v>5</v>
          </cell>
          <cell r="G34">
            <v>0</v>
          </cell>
          <cell r="H34">
            <v>0</v>
          </cell>
          <cell r="I34">
            <v>0</v>
          </cell>
          <cell r="J34">
            <v>0</v>
          </cell>
          <cell r="K34">
            <v>10</v>
          </cell>
          <cell r="L34">
            <v>10</v>
          </cell>
          <cell r="M34">
            <v>0</v>
          </cell>
          <cell r="N34">
            <v>10</v>
          </cell>
          <cell r="O34">
            <v>16</v>
          </cell>
          <cell r="P34">
            <v>4</v>
          </cell>
          <cell r="Q34">
            <v>16</v>
          </cell>
          <cell r="R34">
            <v>4</v>
          </cell>
          <cell r="S34">
            <v>0</v>
          </cell>
          <cell r="T34">
            <v>0</v>
          </cell>
          <cell r="U34">
            <v>0</v>
          </cell>
          <cell r="V34">
            <v>0</v>
          </cell>
          <cell r="W34">
            <v>8</v>
          </cell>
          <cell r="X34">
            <v>8</v>
          </cell>
          <cell r="Y34">
            <v>0</v>
          </cell>
          <cell r="Z34">
            <v>8</v>
          </cell>
          <cell r="AA34">
            <v>36</v>
          </cell>
          <cell r="AB34">
            <v>9</v>
          </cell>
          <cell r="AC34">
            <v>36</v>
          </cell>
          <cell r="AD34">
            <v>9</v>
          </cell>
          <cell r="AE34">
            <v>0</v>
          </cell>
          <cell r="AF34">
            <v>0</v>
          </cell>
          <cell r="AG34">
            <v>0</v>
          </cell>
          <cell r="AH34">
            <v>0</v>
          </cell>
          <cell r="AI34">
            <v>18</v>
          </cell>
          <cell r="AJ34">
            <v>18</v>
          </cell>
          <cell r="AK34">
            <v>0</v>
          </cell>
          <cell r="AL34">
            <v>18</v>
          </cell>
          <cell r="AM34" t="str">
            <v xml:space="preserve">Ananda SYIFAUL CHUSNA BANATU ROHMI HADI,  sangat jujur, disiplin, dan sudah mampu meningkatkan sikap percaya diri, </v>
          </cell>
        </row>
        <row r="35">
          <cell r="A35">
            <v>25</v>
          </cell>
          <cell r="B35" t="str">
            <v>VANESSA VICKY AYU LESTARI</v>
          </cell>
          <cell r="C35">
            <v>20</v>
          </cell>
          <cell r="D35">
            <v>5</v>
          </cell>
          <cell r="E35">
            <v>20</v>
          </cell>
          <cell r="F35">
            <v>5</v>
          </cell>
          <cell r="G35">
            <v>0</v>
          </cell>
          <cell r="H35">
            <v>0</v>
          </cell>
          <cell r="I35">
            <v>0</v>
          </cell>
          <cell r="J35">
            <v>0</v>
          </cell>
          <cell r="K35">
            <v>10</v>
          </cell>
          <cell r="L35">
            <v>10</v>
          </cell>
          <cell r="M35">
            <v>0</v>
          </cell>
          <cell r="N35">
            <v>10</v>
          </cell>
          <cell r="O35">
            <v>16</v>
          </cell>
          <cell r="P35">
            <v>4</v>
          </cell>
          <cell r="Q35">
            <v>16</v>
          </cell>
          <cell r="R35">
            <v>4</v>
          </cell>
          <cell r="S35">
            <v>0</v>
          </cell>
          <cell r="T35">
            <v>0</v>
          </cell>
          <cell r="U35">
            <v>0</v>
          </cell>
          <cell r="V35">
            <v>0</v>
          </cell>
          <cell r="W35">
            <v>8</v>
          </cell>
          <cell r="X35">
            <v>8</v>
          </cell>
          <cell r="Y35">
            <v>0</v>
          </cell>
          <cell r="Z35">
            <v>8</v>
          </cell>
          <cell r="AA35">
            <v>36</v>
          </cell>
          <cell r="AB35">
            <v>9</v>
          </cell>
          <cell r="AC35">
            <v>36</v>
          </cell>
          <cell r="AD35">
            <v>9</v>
          </cell>
          <cell r="AE35">
            <v>0</v>
          </cell>
          <cell r="AF35">
            <v>0</v>
          </cell>
          <cell r="AG35">
            <v>0</v>
          </cell>
          <cell r="AH35">
            <v>0</v>
          </cell>
          <cell r="AI35">
            <v>18</v>
          </cell>
          <cell r="AJ35">
            <v>18</v>
          </cell>
          <cell r="AK35">
            <v>0</v>
          </cell>
          <cell r="AL35">
            <v>18</v>
          </cell>
          <cell r="AM35" t="str">
            <v xml:space="preserve">Ananda VANESSA VICKY AYU LESTARI,  sangat jujur, disiplin, dan sudah mampu meningkatkan sikap percaya diri, </v>
          </cell>
        </row>
        <row r="36">
          <cell r="A36">
            <v>26</v>
          </cell>
          <cell r="B36" t="str">
            <v>WIBI NUR FIRMANSYAH</v>
          </cell>
          <cell r="C36">
            <v>20</v>
          </cell>
          <cell r="D36">
            <v>5</v>
          </cell>
          <cell r="E36">
            <v>20</v>
          </cell>
          <cell r="F36">
            <v>5</v>
          </cell>
          <cell r="G36">
            <v>0</v>
          </cell>
          <cell r="H36">
            <v>0</v>
          </cell>
          <cell r="I36">
            <v>0</v>
          </cell>
          <cell r="J36">
            <v>0</v>
          </cell>
          <cell r="K36">
            <v>10</v>
          </cell>
          <cell r="L36">
            <v>10</v>
          </cell>
          <cell r="M36">
            <v>0</v>
          </cell>
          <cell r="N36">
            <v>10</v>
          </cell>
          <cell r="O36">
            <v>16</v>
          </cell>
          <cell r="P36">
            <v>4</v>
          </cell>
          <cell r="Q36">
            <v>16</v>
          </cell>
          <cell r="R36">
            <v>4</v>
          </cell>
          <cell r="S36">
            <v>0</v>
          </cell>
          <cell r="T36">
            <v>0</v>
          </cell>
          <cell r="U36">
            <v>0</v>
          </cell>
          <cell r="V36">
            <v>0</v>
          </cell>
          <cell r="W36">
            <v>8</v>
          </cell>
          <cell r="X36">
            <v>8</v>
          </cell>
          <cell r="Y36">
            <v>0</v>
          </cell>
          <cell r="Z36">
            <v>8</v>
          </cell>
          <cell r="AA36">
            <v>36</v>
          </cell>
          <cell r="AB36">
            <v>9</v>
          </cell>
          <cell r="AC36">
            <v>36</v>
          </cell>
          <cell r="AD36">
            <v>9</v>
          </cell>
          <cell r="AE36">
            <v>0</v>
          </cell>
          <cell r="AF36">
            <v>0</v>
          </cell>
          <cell r="AG36">
            <v>0</v>
          </cell>
          <cell r="AH36">
            <v>0</v>
          </cell>
          <cell r="AI36">
            <v>18</v>
          </cell>
          <cell r="AJ36">
            <v>18</v>
          </cell>
          <cell r="AK36">
            <v>0</v>
          </cell>
          <cell r="AL36">
            <v>18</v>
          </cell>
          <cell r="AM36" t="str">
            <v xml:space="preserve">Ananda WIBI NUR FIRMANSYAH,  sangat jujur, disiplin, dan sudah mampu meningkatkan sikap percaya diri, </v>
          </cell>
        </row>
        <row r="37">
          <cell r="A37">
            <v>27</v>
          </cell>
          <cell r="B37" t="str">
            <v>ZULFIDA NURUL MAZIDAH</v>
          </cell>
          <cell r="C37">
            <v>20</v>
          </cell>
          <cell r="D37">
            <v>5</v>
          </cell>
          <cell r="E37">
            <v>20</v>
          </cell>
          <cell r="F37">
            <v>5</v>
          </cell>
          <cell r="G37">
            <v>0</v>
          </cell>
          <cell r="H37">
            <v>0</v>
          </cell>
          <cell r="I37">
            <v>0</v>
          </cell>
          <cell r="J37">
            <v>0</v>
          </cell>
          <cell r="K37">
            <v>10</v>
          </cell>
          <cell r="L37">
            <v>10</v>
          </cell>
          <cell r="M37">
            <v>0</v>
          </cell>
          <cell r="N37">
            <v>10</v>
          </cell>
          <cell r="O37">
            <v>16</v>
          </cell>
          <cell r="P37">
            <v>4</v>
          </cell>
          <cell r="Q37">
            <v>16</v>
          </cell>
          <cell r="R37">
            <v>4</v>
          </cell>
          <cell r="S37">
            <v>0</v>
          </cell>
          <cell r="T37">
            <v>0</v>
          </cell>
          <cell r="U37">
            <v>0</v>
          </cell>
          <cell r="V37">
            <v>0</v>
          </cell>
          <cell r="W37">
            <v>8</v>
          </cell>
          <cell r="X37">
            <v>8</v>
          </cell>
          <cell r="Y37">
            <v>0</v>
          </cell>
          <cell r="Z37">
            <v>8</v>
          </cell>
          <cell r="AA37">
            <v>36</v>
          </cell>
          <cell r="AB37">
            <v>9</v>
          </cell>
          <cell r="AC37">
            <v>36</v>
          </cell>
          <cell r="AD37">
            <v>9</v>
          </cell>
          <cell r="AE37">
            <v>0</v>
          </cell>
          <cell r="AF37">
            <v>0</v>
          </cell>
          <cell r="AG37">
            <v>0</v>
          </cell>
          <cell r="AH37">
            <v>0</v>
          </cell>
          <cell r="AI37">
            <v>18</v>
          </cell>
          <cell r="AJ37">
            <v>18</v>
          </cell>
          <cell r="AK37">
            <v>0</v>
          </cell>
          <cell r="AL37">
            <v>18</v>
          </cell>
          <cell r="AM37" t="str">
            <v xml:space="preserve">Ananda ZULFIDA NURUL MAZIDAH,  sangat jujur, disiplin, dan sudah mampu meningkatkan sikap percaya diri, </v>
          </cell>
        </row>
        <row r="38">
          <cell r="A38">
            <v>28</v>
          </cell>
          <cell r="B38" t="str">
            <v>AZKA AFINA KHOIRUL IZA</v>
          </cell>
          <cell r="C38">
            <v>20</v>
          </cell>
          <cell r="D38">
            <v>5</v>
          </cell>
          <cell r="E38">
            <v>20</v>
          </cell>
          <cell r="F38">
            <v>5</v>
          </cell>
          <cell r="G38">
            <v>0</v>
          </cell>
          <cell r="H38">
            <v>0</v>
          </cell>
          <cell r="I38">
            <v>0</v>
          </cell>
          <cell r="J38">
            <v>0</v>
          </cell>
          <cell r="K38">
            <v>10</v>
          </cell>
          <cell r="L38">
            <v>10</v>
          </cell>
          <cell r="M38">
            <v>0</v>
          </cell>
          <cell r="N38">
            <v>10</v>
          </cell>
          <cell r="O38">
            <v>16</v>
          </cell>
          <cell r="P38">
            <v>4</v>
          </cell>
          <cell r="Q38">
            <v>16</v>
          </cell>
          <cell r="R38">
            <v>4</v>
          </cell>
          <cell r="S38">
            <v>0</v>
          </cell>
          <cell r="T38">
            <v>0</v>
          </cell>
          <cell r="U38">
            <v>0</v>
          </cell>
          <cell r="V38">
            <v>0</v>
          </cell>
          <cell r="W38">
            <v>8</v>
          </cell>
          <cell r="X38">
            <v>8</v>
          </cell>
          <cell r="Y38">
            <v>0</v>
          </cell>
          <cell r="Z38">
            <v>8</v>
          </cell>
          <cell r="AA38">
            <v>36</v>
          </cell>
          <cell r="AB38">
            <v>9</v>
          </cell>
          <cell r="AC38">
            <v>36</v>
          </cell>
          <cell r="AD38">
            <v>9</v>
          </cell>
          <cell r="AE38">
            <v>0</v>
          </cell>
          <cell r="AF38">
            <v>0</v>
          </cell>
          <cell r="AG38">
            <v>0</v>
          </cell>
          <cell r="AH38">
            <v>0</v>
          </cell>
          <cell r="AI38">
            <v>18</v>
          </cell>
          <cell r="AJ38">
            <v>18</v>
          </cell>
          <cell r="AK38">
            <v>0</v>
          </cell>
          <cell r="AL38">
            <v>18</v>
          </cell>
          <cell r="AM38" t="str">
            <v xml:space="preserve">Ananda AZKA AFINA KHOIRUL IZA,  sangat jujur, disiplin, dan sudah mampu meningkatkan sikap percaya diri, </v>
          </cell>
        </row>
        <row r="39">
          <cell r="A39">
            <v>29</v>
          </cell>
          <cell r="B39" t="str">
            <v>BAGUS WIDA KANAKA</v>
          </cell>
          <cell r="C39">
            <v>20</v>
          </cell>
          <cell r="D39">
            <v>5</v>
          </cell>
          <cell r="E39">
            <v>20</v>
          </cell>
          <cell r="F39">
            <v>5</v>
          </cell>
          <cell r="G39">
            <v>0</v>
          </cell>
          <cell r="H39">
            <v>0</v>
          </cell>
          <cell r="I39">
            <v>0</v>
          </cell>
          <cell r="J39">
            <v>0</v>
          </cell>
          <cell r="K39">
            <v>10</v>
          </cell>
          <cell r="L39">
            <v>10</v>
          </cell>
          <cell r="M39">
            <v>0</v>
          </cell>
          <cell r="N39">
            <v>10</v>
          </cell>
          <cell r="O39">
            <v>16</v>
          </cell>
          <cell r="P39">
            <v>4</v>
          </cell>
          <cell r="Q39">
            <v>16</v>
          </cell>
          <cell r="R39">
            <v>4</v>
          </cell>
          <cell r="S39">
            <v>0</v>
          </cell>
          <cell r="T39">
            <v>0</v>
          </cell>
          <cell r="U39">
            <v>0</v>
          </cell>
          <cell r="V39">
            <v>0</v>
          </cell>
          <cell r="W39">
            <v>8</v>
          </cell>
          <cell r="X39">
            <v>8</v>
          </cell>
          <cell r="Y39">
            <v>0</v>
          </cell>
          <cell r="Z39">
            <v>8</v>
          </cell>
          <cell r="AA39">
            <v>36</v>
          </cell>
          <cell r="AB39">
            <v>9</v>
          </cell>
          <cell r="AC39">
            <v>36</v>
          </cell>
          <cell r="AD39">
            <v>9</v>
          </cell>
          <cell r="AE39">
            <v>0</v>
          </cell>
          <cell r="AF39">
            <v>0</v>
          </cell>
          <cell r="AG39">
            <v>0</v>
          </cell>
          <cell r="AH39">
            <v>0</v>
          </cell>
          <cell r="AI39">
            <v>18</v>
          </cell>
          <cell r="AJ39">
            <v>18</v>
          </cell>
          <cell r="AK39">
            <v>0</v>
          </cell>
          <cell r="AL39">
            <v>18</v>
          </cell>
          <cell r="AM39" t="str">
            <v xml:space="preserve">Ananda BAGUS WIDA KANAKA,  sangat jujur, disiplin, dan sudah mampu meningkatkan sikap percaya diri, </v>
          </cell>
        </row>
        <row r="40">
          <cell r="A40">
            <v>30</v>
          </cell>
          <cell r="B40" t="str">
            <v>DENI FIRYA ATHALLAH PRADINAYA</v>
          </cell>
          <cell r="C40">
            <v>20</v>
          </cell>
          <cell r="D40">
            <v>5</v>
          </cell>
          <cell r="E40">
            <v>20</v>
          </cell>
          <cell r="F40">
            <v>5</v>
          </cell>
          <cell r="G40">
            <v>0</v>
          </cell>
          <cell r="H40">
            <v>0</v>
          </cell>
          <cell r="I40">
            <v>0</v>
          </cell>
          <cell r="J40">
            <v>0</v>
          </cell>
          <cell r="K40">
            <v>10</v>
          </cell>
          <cell r="L40">
            <v>10</v>
          </cell>
          <cell r="M40">
            <v>0</v>
          </cell>
          <cell r="N40">
            <v>10</v>
          </cell>
          <cell r="O40">
            <v>16</v>
          </cell>
          <cell r="P40">
            <v>4</v>
          </cell>
          <cell r="Q40">
            <v>16</v>
          </cell>
          <cell r="R40">
            <v>4</v>
          </cell>
          <cell r="S40">
            <v>0</v>
          </cell>
          <cell r="T40">
            <v>0</v>
          </cell>
          <cell r="U40">
            <v>0</v>
          </cell>
          <cell r="V40">
            <v>0</v>
          </cell>
          <cell r="W40">
            <v>8</v>
          </cell>
          <cell r="X40">
            <v>8</v>
          </cell>
          <cell r="Y40">
            <v>0</v>
          </cell>
          <cell r="Z40">
            <v>8</v>
          </cell>
          <cell r="AA40">
            <v>36</v>
          </cell>
          <cell r="AB40">
            <v>9</v>
          </cell>
          <cell r="AC40">
            <v>36</v>
          </cell>
          <cell r="AD40">
            <v>9</v>
          </cell>
          <cell r="AE40">
            <v>0</v>
          </cell>
          <cell r="AF40">
            <v>0</v>
          </cell>
          <cell r="AG40">
            <v>0</v>
          </cell>
          <cell r="AH40">
            <v>0</v>
          </cell>
          <cell r="AI40">
            <v>18</v>
          </cell>
          <cell r="AJ40">
            <v>18</v>
          </cell>
          <cell r="AK40">
            <v>0</v>
          </cell>
          <cell r="AL40">
            <v>18</v>
          </cell>
          <cell r="AM40" t="str">
            <v xml:space="preserve">Ananda DENI FIRYA ATHALLAH PRADINAYA,  sangat jujur, disiplin, dan sudah mampu meningkatkan sikap percaya diri, </v>
          </cell>
        </row>
        <row r="41">
          <cell r="A41">
            <v>31</v>
          </cell>
          <cell r="B41" t="str">
            <v>DEWI GALUH MULANSARI</v>
          </cell>
          <cell r="C41">
            <v>20</v>
          </cell>
          <cell r="D41">
            <v>5</v>
          </cell>
          <cell r="E41">
            <v>20</v>
          </cell>
          <cell r="F41">
            <v>5</v>
          </cell>
          <cell r="G41">
            <v>0</v>
          </cell>
          <cell r="H41">
            <v>0</v>
          </cell>
          <cell r="I41">
            <v>0</v>
          </cell>
          <cell r="J41">
            <v>0</v>
          </cell>
          <cell r="K41">
            <v>10</v>
          </cell>
          <cell r="L41">
            <v>10</v>
          </cell>
          <cell r="M41">
            <v>0</v>
          </cell>
          <cell r="N41">
            <v>10</v>
          </cell>
          <cell r="O41">
            <v>16</v>
          </cell>
          <cell r="P41">
            <v>4</v>
          </cell>
          <cell r="Q41">
            <v>16</v>
          </cell>
          <cell r="R41">
            <v>4</v>
          </cell>
          <cell r="S41">
            <v>0</v>
          </cell>
          <cell r="T41">
            <v>0</v>
          </cell>
          <cell r="U41">
            <v>0</v>
          </cell>
          <cell r="V41">
            <v>0</v>
          </cell>
          <cell r="W41">
            <v>8</v>
          </cell>
          <cell r="X41">
            <v>8</v>
          </cell>
          <cell r="Y41">
            <v>0</v>
          </cell>
          <cell r="Z41">
            <v>8</v>
          </cell>
          <cell r="AA41">
            <v>36</v>
          </cell>
          <cell r="AB41">
            <v>9</v>
          </cell>
          <cell r="AC41">
            <v>36</v>
          </cell>
          <cell r="AD41">
            <v>9</v>
          </cell>
          <cell r="AE41">
            <v>0</v>
          </cell>
          <cell r="AF41">
            <v>0</v>
          </cell>
          <cell r="AG41">
            <v>0</v>
          </cell>
          <cell r="AH41">
            <v>0</v>
          </cell>
          <cell r="AI41">
            <v>18</v>
          </cell>
          <cell r="AJ41">
            <v>18</v>
          </cell>
          <cell r="AK41">
            <v>0</v>
          </cell>
          <cell r="AL41">
            <v>18</v>
          </cell>
          <cell r="AM41" t="str">
            <v xml:space="preserve">Ananda DEWI GALUH MULANSARI,  sangat jujur, disiplin, dan sudah mampu meningkatkan sikap percaya diri, </v>
          </cell>
        </row>
        <row r="42">
          <cell r="A42">
            <v>32</v>
          </cell>
          <cell r="B42" t="str">
            <v>DIAN PUJI LESTARI</v>
          </cell>
          <cell r="C42">
            <v>20</v>
          </cell>
          <cell r="D42">
            <v>5</v>
          </cell>
          <cell r="E42">
            <v>20</v>
          </cell>
          <cell r="F42">
            <v>5</v>
          </cell>
          <cell r="G42">
            <v>0</v>
          </cell>
          <cell r="H42">
            <v>0</v>
          </cell>
          <cell r="I42">
            <v>0</v>
          </cell>
          <cell r="J42">
            <v>0</v>
          </cell>
          <cell r="K42">
            <v>10</v>
          </cell>
          <cell r="L42">
            <v>10</v>
          </cell>
          <cell r="M42">
            <v>0</v>
          </cell>
          <cell r="N42">
            <v>10</v>
          </cell>
          <cell r="O42">
            <v>16</v>
          </cell>
          <cell r="P42">
            <v>4</v>
          </cell>
          <cell r="Q42">
            <v>16</v>
          </cell>
          <cell r="R42">
            <v>4</v>
          </cell>
          <cell r="S42">
            <v>0</v>
          </cell>
          <cell r="T42">
            <v>0</v>
          </cell>
          <cell r="U42">
            <v>0</v>
          </cell>
          <cell r="V42">
            <v>0</v>
          </cell>
          <cell r="W42">
            <v>8</v>
          </cell>
          <cell r="X42">
            <v>8</v>
          </cell>
          <cell r="Y42">
            <v>0</v>
          </cell>
          <cell r="Z42">
            <v>8</v>
          </cell>
          <cell r="AA42">
            <v>36</v>
          </cell>
          <cell r="AB42">
            <v>9</v>
          </cell>
          <cell r="AC42">
            <v>36</v>
          </cell>
          <cell r="AD42">
            <v>9</v>
          </cell>
          <cell r="AE42">
            <v>0</v>
          </cell>
          <cell r="AF42">
            <v>0</v>
          </cell>
          <cell r="AG42">
            <v>0</v>
          </cell>
          <cell r="AH42">
            <v>0</v>
          </cell>
          <cell r="AI42">
            <v>18</v>
          </cell>
          <cell r="AJ42">
            <v>18</v>
          </cell>
          <cell r="AK42">
            <v>0</v>
          </cell>
          <cell r="AL42">
            <v>18</v>
          </cell>
          <cell r="AM42" t="str">
            <v xml:space="preserve">Ananda DIAN PUJI LESTARI,  sangat jujur, disiplin, dan sudah mampu meningkatkan sikap percaya diri, </v>
          </cell>
        </row>
        <row r="43">
          <cell r="A43">
            <v>33</v>
          </cell>
          <cell r="B43" t="str">
            <v>Hafidz Langgeng Prasetyo</v>
          </cell>
          <cell r="C43">
            <v>20</v>
          </cell>
          <cell r="D43">
            <v>5</v>
          </cell>
          <cell r="E43">
            <v>20</v>
          </cell>
          <cell r="F43">
            <v>5</v>
          </cell>
          <cell r="G43">
            <v>0</v>
          </cell>
          <cell r="H43">
            <v>0</v>
          </cell>
          <cell r="I43">
            <v>0</v>
          </cell>
          <cell r="J43">
            <v>0</v>
          </cell>
          <cell r="K43">
            <v>10</v>
          </cell>
          <cell r="L43">
            <v>10</v>
          </cell>
          <cell r="M43">
            <v>0</v>
          </cell>
          <cell r="N43">
            <v>10</v>
          </cell>
          <cell r="O43">
            <v>16</v>
          </cell>
          <cell r="P43">
            <v>4</v>
          </cell>
          <cell r="Q43">
            <v>16</v>
          </cell>
          <cell r="R43">
            <v>4</v>
          </cell>
          <cell r="S43">
            <v>0</v>
          </cell>
          <cell r="T43">
            <v>0</v>
          </cell>
          <cell r="U43">
            <v>0</v>
          </cell>
          <cell r="V43">
            <v>0</v>
          </cell>
          <cell r="W43">
            <v>8</v>
          </cell>
          <cell r="X43">
            <v>8</v>
          </cell>
          <cell r="Y43">
            <v>0</v>
          </cell>
          <cell r="Z43">
            <v>8</v>
          </cell>
          <cell r="AA43">
            <v>36</v>
          </cell>
          <cell r="AB43">
            <v>9</v>
          </cell>
          <cell r="AC43">
            <v>36</v>
          </cell>
          <cell r="AD43">
            <v>9</v>
          </cell>
          <cell r="AE43">
            <v>0</v>
          </cell>
          <cell r="AF43">
            <v>0</v>
          </cell>
          <cell r="AG43">
            <v>0</v>
          </cell>
          <cell r="AH43">
            <v>0</v>
          </cell>
          <cell r="AI43">
            <v>18</v>
          </cell>
          <cell r="AJ43">
            <v>18</v>
          </cell>
          <cell r="AK43">
            <v>0</v>
          </cell>
          <cell r="AL43">
            <v>18</v>
          </cell>
          <cell r="AM43" t="str">
            <v xml:space="preserve">Ananda Hafidz Langgeng Prasetyo,  sangat jujur, disiplin, dan sudah mampu meningkatkan sikap percaya diri, </v>
          </cell>
        </row>
        <row r="44">
          <cell r="A44">
            <v>34</v>
          </cell>
          <cell r="B44" t="str">
            <v>JALU ARTHA AJI MANGGALA HANDOKO</v>
          </cell>
          <cell r="C44">
            <v>20</v>
          </cell>
          <cell r="D44">
            <v>5</v>
          </cell>
          <cell r="E44">
            <v>20</v>
          </cell>
          <cell r="F44">
            <v>5</v>
          </cell>
          <cell r="G44">
            <v>0</v>
          </cell>
          <cell r="H44">
            <v>0</v>
          </cell>
          <cell r="I44">
            <v>0</v>
          </cell>
          <cell r="J44">
            <v>0</v>
          </cell>
          <cell r="K44">
            <v>10</v>
          </cell>
          <cell r="L44">
            <v>10</v>
          </cell>
          <cell r="M44">
            <v>0</v>
          </cell>
          <cell r="N44">
            <v>10</v>
          </cell>
          <cell r="O44">
            <v>16</v>
          </cell>
          <cell r="P44">
            <v>4</v>
          </cell>
          <cell r="Q44">
            <v>16</v>
          </cell>
          <cell r="R44">
            <v>4</v>
          </cell>
          <cell r="S44">
            <v>0</v>
          </cell>
          <cell r="T44">
            <v>0</v>
          </cell>
          <cell r="U44">
            <v>0</v>
          </cell>
          <cell r="V44">
            <v>0</v>
          </cell>
          <cell r="W44">
            <v>8</v>
          </cell>
          <cell r="X44">
            <v>8</v>
          </cell>
          <cell r="Y44">
            <v>0</v>
          </cell>
          <cell r="Z44">
            <v>8</v>
          </cell>
          <cell r="AA44">
            <v>36</v>
          </cell>
          <cell r="AB44">
            <v>9</v>
          </cell>
          <cell r="AC44">
            <v>36</v>
          </cell>
          <cell r="AD44">
            <v>9</v>
          </cell>
          <cell r="AE44">
            <v>0</v>
          </cell>
          <cell r="AF44">
            <v>0</v>
          </cell>
          <cell r="AG44">
            <v>0</v>
          </cell>
          <cell r="AH44">
            <v>0</v>
          </cell>
          <cell r="AI44">
            <v>18</v>
          </cell>
          <cell r="AJ44">
            <v>18</v>
          </cell>
          <cell r="AK44">
            <v>0</v>
          </cell>
          <cell r="AL44">
            <v>18</v>
          </cell>
          <cell r="AM44" t="str">
            <v xml:space="preserve">Ananda JALU ARTHA AJI MANGGALA HANDOKO,  sangat jujur, disiplin, dan sudah mampu meningkatkan sikap percaya diri, </v>
          </cell>
        </row>
        <row r="45">
          <cell r="A45">
            <v>35</v>
          </cell>
          <cell r="B45" t="str">
            <v>LAURENDHO RADIEFCA MURDIONO</v>
          </cell>
          <cell r="C45">
            <v>20</v>
          </cell>
          <cell r="D45">
            <v>5</v>
          </cell>
          <cell r="E45">
            <v>20</v>
          </cell>
          <cell r="F45">
            <v>5</v>
          </cell>
          <cell r="G45">
            <v>0</v>
          </cell>
          <cell r="H45">
            <v>0</v>
          </cell>
          <cell r="I45">
            <v>0</v>
          </cell>
          <cell r="J45">
            <v>0</v>
          </cell>
          <cell r="K45">
            <v>10</v>
          </cell>
          <cell r="L45">
            <v>10</v>
          </cell>
          <cell r="M45">
            <v>0</v>
          </cell>
          <cell r="N45">
            <v>10</v>
          </cell>
          <cell r="O45">
            <v>16</v>
          </cell>
          <cell r="P45">
            <v>4</v>
          </cell>
          <cell r="Q45">
            <v>16</v>
          </cell>
          <cell r="R45">
            <v>4</v>
          </cell>
          <cell r="S45">
            <v>0</v>
          </cell>
          <cell r="T45">
            <v>0</v>
          </cell>
          <cell r="U45">
            <v>0</v>
          </cell>
          <cell r="V45">
            <v>0</v>
          </cell>
          <cell r="W45">
            <v>8</v>
          </cell>
          <cell r="X45">
            <v>8</v>
          </cell>
          <cell r="Y45">
            <v>0</v>
          </cell>
          <cell r="Z45">
            <v>8</v>
          </cell>
          <cell r="AA45">
            <v>36</v>
          </cell>
          <cell r="AB45">
            <v>9</v>
          </cell>
          <cell r="AC45">
            <v>36</v>
          </cell>
          <cell r="AD45">
            <v>9</v>
          </cell>
          <cell r="AE45">
            <v>0</v>
          </cell>
          <cell r="AF45">
            <v>0</v>
          </cell>
          <cell r="AG45">
            <v>0</v>
          </cell>
          <cell r="AH45">
            <v>0</v>
          </cell>
          <cell r="AI45">
            <v>18</v>
          </cell>
          <cell r="AJ45">
            <v>18</v>
          </cell>
          <cell r="AK45">
            <v>0</v>
          </cell>
          <cell r="AL45">
            <v>18</v>
          </cell>
          <cell r="AM45" t="str">
            <v xml:space="preserve">Ananda LAURENDHO RADIEFCA MURDIONO,  sangat jujur, disiplin, dan sudah mampu meningkatkan sikap percaya diri, </v>
          </cell>
        </row>
        <row r="46">
          <cell r="A46">
            <v>36</v>
          </cell>
          <cell r="B46" t="str">
            <v>MARSYA MAYDINA DWI RISQITA</v>
          </cell>
          <cell r="C46">
            <v>20</v>
          </cell>
          <cell r="D46">
            <v>5</v>
          </cell>
          <cell r="E46">
            <v>20</v>
          </cell>
          <cell r="F46">
            <v>5</v>
          </cell>
          <cell r="G46">
            <v>0</v>
          </cell>
          <cell r="H46">
            <v>0</v>
          </cell>
          <cell r="I46">
            <v>0</v>
          </cell>
          <cell r="J46">
            <v>0</v>
          </cell>
          <cell r="K46">
            <v>10</v>
          </cell>
          <cell r="L46">
            <v>10</v>
          </cell>
          <cell r="M46">
            <v>0</v>
          </cell>
          <cell r="N46">
            <v>10</v>
          </cell>
          <cell r="O46">
            <v>16</v>
          </cell>
          <cell r="P46">
            <v>4</v>
          </cell>
          <cell r="Q46">
            <v>16</v>
          </cell>
          <cell r="R46">
            <v>4</v>
          </cell>
          <cell r="S46">
            <v>0</v>
          </cell>
          <cell r="T46">
            <v>0</v>
          </cell>
          <cell r="U46">
            <v>0</v>
          </cell>
          <cell r="V46">
            <v>0</v>
          </cell>
          <cell r="W46">
            <v>8</v>
          </cell>
          <cell r="X46">
            <v>8</v>
          </cell>
          <cell r="Y46">
            <v>0</v>
          </cell>
          <cell r="Z46">
            <v>8</v>
          </cell>
          <cell r="AA46">
            <v>36</v>
          </cell>
          <cell r="AB46">
            <v>9</v>
          </cell>
          <cell r="AC46">
            <v>36</v>
          </cell>
          <cell r="AD46">
            <v>9</v>
          </cell>
          <cell r="AE46">
            <v>0</v>
          </cell>
          <cell r="AF46">
            <v>0</v>
          </cell>
          <cell r="AG46">
            <v>0</v>
          </cell>
          <cell r="AH46">
            <v>0</v>
          </cell>
          <cell r="AI46">
            <v>18</v>
          </cell>
          <cell r="AJ46">
            <v>18</v>
          </cell>
          <cell r="AK46">
            <v>0</v>
          </cell>
          <cell r="AL46">
            <v>18</v>
          </cell>
          <cell r="AM46" t="str">
            <v xml:space="preserve">Ananda MARSYA MAYDINA DWI RISQITA,  sangat jujur, disiplin, dan sudah mampu meningkatkan sikap percaya diri, </v>
          </cell>
        </row>
        <row r="47">
          <cell r="A47">
            <v>37</v>
          </cell>
          <cell r="B47" t="str">
            <v>MILA SARASWATI</v>
          </cell>
          <cell r="C47">
            <v>20</v>
          </cell>
          <cell r="D47">
            <v>5</v>
          </cell>
          <cell r="E47">
            <v>20</v>
          </cell>
          <cell r="F47">
            <v>5</v>
          </cell>
          <cell r="G47">
            <v>0</v>
          </cell>
          <cell r="H47">
            <v>0</v>
          </cell>
          <cell r="I47">
            <v>0</v>
          </cell>
          <cell r="J47">
            <v>0</v>
          </cell>
          <cell r="K47">
            <v>10</v>
          </cell>
          <cell r="L47">
            <v>10</v>
          </cell>
          <cell r="M47">
            <v>0</v>
          </cell>
          <cell r="N47">
            <v>10</v>
          </cell>
          <cell r="O47">
            <v>16</v>
          </cell>
          <cell r="P47">
            <v>4</v>
          </cell>
          <cell r="Q47">
            <v>16</v>
          </cell>
          <cell r="R47">
            <v>4</v>
          </cell>
          <cell r="S47">
            <v>0</v>
          </cell>
          <cell r="T47">
            <v>0</v>
          </cell>
          <cell r="U47">
            <v>0</v>
          </cell>
          <cell r="V47">
            <v>0</v>
          </cell>
          <cell r="W47">
            <v>8</v>
          </cell>
          <cell r="X47">
            <v>8</v>
          </cell>
          <cell r="Y47">
            <v>0</v>
          </cell>
          <cell r="Z47">
            <v>8</v>
          </cell>
          <cell r="AA47">
            <v>36</v>
          </cell>
          <cell r="AB47">
            <v>9</v>
          </cell>
          <cell r="AC47">
            <v>36</v>
          </cell>
          <cell r="AD47">
            <v>9</v>
          </cell>
          <cell r="AE47">
            <v>0</v>
          </cell>
          <cell r="AF47">
            <v>0</v>
          </cell>
          <cell r="AG47">
            <v>0</v>
          </cell>
          <cell r="AH47">
            <v>0</v>
          </cell>
          <cell r="AI47">
            <v>18</v>
          </cell>
          <cell r="AJ47">
            <v>18</v>
          </cell>
          <cell r="AK47">
            <v>0</v>
          </cell>
          <cell r="AL47">
            <v>18</v>
          </cell>
          <cell r="AM47" t="str">
            <v xml:space="preserve">Ananda MILA SARASWATI,  sangat jujur, disiplin, dan sudah mampu meningkatkan sikap percaya diri, </v>
          </cell>
        </row>
        <row r="48">
          <cell r="A48">
            <v>38</v>
          </cell>
          <cell r="B48" t="str">
            <v>MUHAMMAD ARKAN ALLY RACHMAD</v>
          </cell>
          <cell r="C48">
            <v>20</v>
          </cell>
          <cell r="D48">
            <v>5</v>
          </cell>
          <cell r="E48">
            <v>20</v>
          </cell>
          <cell r="F48">
            <v>5</v>
          </cell>
          <cell r="G48">
            <v>0</v>
          </cell>
          <cell r="H48">
            <v>0</v>
          </cell>
          <cell r="I48">
            <v>0</v>
          </cell>
          <cell r="J48">
            <v>0</v>
          </cell>
          <cell r="K48">
            <v>10</v>
          </cell>
          <cell r="L48">
            <v>10</v>
          </cell>
          <cell r="M48">
            <v>0</v>
          </cell>
          <cell r="N48">
            <v>10</v>
          </cell>
          <cell r="O48">
            <v>16</v>
          </cell>
          <cell r="P48">
            <v>4</v>
          </cell>
          <cell r="Q48">
            <v>16</v>
          </cell>
          <cell r="R48">
            <v>4</v>
          </cell>
          <cell r="S48">
            <v>0</v>
          </cell>
          <cell r="T48">
            <v>0</v>
          </cell>
          <cell r="U48">
            <v>0</v>
          </cell>
          <cell r="V48">
            <v>0</v>
          </cell>
          <cell r="W48">
            <v>8</v>
          </cell>
          <cell r="X48">
            <v>8</v>
          </cell>
          <cell r="Y48">
            <v>0</v>
          </cell>
          <cell r="Z48">
            <v>8</v>
          </cell>
          <cell r="AA48">
            <v>36</v>
          </cell>
          <cell r="AB48">
            <v>9</v>
          </cell>
          <cell r="AC48">
            <v>36</v>
          </cell>
          <cell r="AD48">
            <v>9</v>
          </cell>
          <cell r="AE48">
            <v>0</v>
          </cell>
          <cell r="AF48">
            <v>0</v>
          </cell>
          <cell r="AG48">
            <v>0</v>
          </cell>
          <cell r="AH48">
            <v>0</v>
          </cell>
          <cell r="AI48">
            <v>18</v>
          </cell>
          <cell r="AJ48">
            <v>18</v>
          </cell>
          <cell r="AK48">
            <v>0</v>
          </cell>
          <cell r="AL48">
            <v>18</v>
          </cell>
          <cell r="AM48" t="str">
            <v xml:space="preserve">Ananda MUHAMMAD ARKAN ALLY RACHMAD,  sangat jujur, disiplin, dan sudah mampu meningkatkan sikap percaya diri, </v>
          </cell>
        </row>
        <row r="49">
          <cell r="A49">
            <v>39</v>
          </cell>
          <cell r="B49" t="str">
            <v>MUHAMMAD REVIAN ABDULLOH FAQIH</v>
          </cell>
          <cell r="C49">
            <v>20</v>
          </cell>
          <cell r="D49">
            <v>5</v>
          </cell>
          <cell r="E49">
            <v>20</v>
          </cell>
          <cell r="F49">
            <v>5</v>
          </cell>
          <cell r="G49">
            <v>0</v>
          </cell>
          <cell r="H49">
            <v>0</v>
          </cell>
          <cell r="I49">
            <v>0</v>
          </cell>
          <cell r="J49">
            <v>0</v>
          </cell>
          <cell r="K49">
            <v>10</v>
          </cell>
          <cell r="L49">
            <v>10</v>
          </cell>
          <cell r="M49">
            <v>0</v>
          </cell>
          <cell r="N49">
            <v>10</v>
          </cell>
          <cell r="O49">
            <v>16</v>
          </cell>
          <cell r="P49">
            <v>4</v>
          </cell>
          <cell r="Q49">
            <v>16</v>
          </cell>
          <cell r="R49">
            <v>4</v>
          </cell>
          <cell r="S49">
            <v>0</v>
          </cell>
          <cell r="T49">
            <v>0</v>
          </cell>
          <cell r="U49">
            <v>0</v>
          </cell>
          <cell r="V49">
            <v>0</v>
          </cell>
          <cell r="W49">
            <v>8</v>
          </cell>
          <cell r="X49">
            <v>8</v>
          </cell>
          <cell r="Y49">
            <v>0</v>
          </cell>
          <cell r="Z49">
            <v>8</v>
          </cell>
          <cell r="AA49">
            <v>36</v>
          </cell>
          <cell r="AB49">
            <v>9</v>
          </cell>
          <cell r="AC49">
            <v>36</v>
          </cell>
          <cell r="AD49">
            <v>9</v>
          </cell>
          <cell r="AE49">
            <v>0</v>
          </cell>
          <cell r="AF49">
            <v>0</v>
          </cell>
          <cell r="AG49">
            <v>0</v>
          </cell>
          <cell r="AH49">
            <v>0</v>
          </cell>
          <cell r="AI49">
            <v>18</v>
          </cell>
          <cell r="AJ49">
            <v>18</v>
          </cell>
          <cell r="AK49">
            <v>0</v>
          </cell>
          <cell r="AL49">
            <v>18</v>
          </cell>
          <cell r="AM49" t="str">
            <v xml:space="preserve">Ananda MUHAMMAD REVIAN ABDULLOH FAQIH,  sangat jujur, disiplin, dan sudah mampu meningkatkan sikap percaya diri, </v>
          </cell>
        </row>
        <row r="50">
          <cell r="A50">
            <v>40</v>
          </cell>
          <cell r="B50" t="str">
            <v>NABILA AYUNINGTIAS</v>
          </cell>
          <cell r="C50">
            <v>20</v>
          </cell>
          <cell r="D50">
            <v>5</v>
          </cell>
          <cell r="E50">
            <v>20</v>
          </cell>
          <cell r="F50">
            <v>5</v>
          </cell>
          <cell r="G50">
            <v>0</v>
          </cell>
          <cell r="H50">
            <v>0</v>
          </cell>
          <cell r="I50">
            <v>0</v>
          </cell>
          <cell r="J50">
            <v>0</v>
          </cell>
          <cell r="K50">
            <v>10</v>
          </cell>
          <cell r="L50">
            <v>10</v>
          </cell>
          <cell r="M50">
            <v>0</v>
          </cell>
          <cell r="N50">
            <v>10</v>
          </cell>
          <cell r="O50">
            <v>16</v>
          </cell>
          <cell r="P50">
            <v>4</v>
          </cell>
          <cell r="Q50">
            <v>16</v>
          </cell>
          <cell r="R50">
            <v>4</v>
          </cell>
          <cell r="S50">
            <v>0</v>
          </cell>
          <cell r="T50">
            <v>0</v>
          </cell>
          <cell r="U50">
            <v>0</v>
          </cell>
          <cell r="V50">
            <v>0</v>
          </cell>
          <cell r="W50">
            <v>8</v>
          </cell>
          <cell r="X50">
            <v>8</v>
          </cell>
          <cell r="Y50">
            <v>0</v>
          </cell>
          <cell r="Z50">
            <v>8</v>
          </cell>
          <cell r="AA50">
            <v>36</v>
          </cell>
          <cell r="AB50">
            <v>9</v>
          </cell>
          <cell r="AC50">
            <v>36</v>
          </cell>
          <cell r="AD50">
            <v>9</v>
          </cell>
          <cell r="AE50">
            <v>0</v>
          </cell>
          <cell r="AF50">
            <v>0</v>
          </cell>
          <cell r="AG50">
            <v>0</v>
          </cell>
          <cell r="AH50">
            <v>0</v>
          </cell>
          <cell r="AI50">
            <v>18</v>
          </cell>
          <cell r="AJ50">
            <v>18</v>
          </cell>
          <cell r="AK50">
            <v>0</v>
          </cell>
          <cell r="AL50">
            <v>18</v>
          </cell>
          <cell r="AM50" t="str">
            <v xml:space="preserve">Ananda NABILA AYUNINGTIAS,  sangat jujur, disiplin, dan sudah mampu meningkatkan sikap percaya diri, </v>
          </cell>
        </row>
        <row r="51">
          <cell r="A51">
            <v>41</v>
          </cell>
          <cell r="B51" t="str">
            <v>NARESWARI MASAYU PUSPANINGRUM</v>
          </cell>
          <cell r="C51">
            <v>20</v>
          </cell>
          <cell r="D51">
            <v>5</v>
          </cell>
          <cell r="E51">
            <v>20</v>
          </cell>
          <cell r="F51">
            <v>5</v>
          </cell>
          <cell r="G51">
            <v>0</v>
          </cell>
          <cell r="H51">
            <v>0</v>
          </cell>
          <cell r="I51">
            <v>0</v>
          </cell>
          <cell r="J51">
            <v>0</v>
          </cell>
          <cell r="K51">
            <v>10</v>
          </cell>
          <cell r="L51">
            <v>10</v>
          </cell>
          <cell r="M51">
            <v>0</v>
          </cell>
          <cell r="N51">
            <v>10</v>
          </cell>
          <cell r="O51">
            <v>16</v>
          </cell>
          <cell r="P51">
            <v>4</v>
          </cell>
          <cell r="Q51">
            <v>16</v>
          </cell>
          <cell r="R51">
            <v>4</v>
          </cell>
          <cell r="S51">
            <v>0</v>
          </cell>
          <cell r="T51">
            <v>0</v>
          </cell>
          <cell r="U51">
            <v>0</v>
          </cell>
          <cell r="V51">
            <v>0</v>
          </cell>
          <cell r="W51">
            <v>8</v>
          </cell>
          <cell r="X51">
            <v>8</v>
          </cell>
          <cell r="Y51">
            <v>0</v>
          </cell>
          <cell r="Z51">
            <v>8</v>
          </cell>
          <cell r="AA51">
            <v>36</v>
          </cell>
          <cell r="AB51">
            <v>9</v>
          </cell>
          <cell r="AC51">
            <v>36</v>
          </cell>
          <cell r="AD51">
            <v>9</v>
          </cell>
          <cell r="AE51">
            <v>0</v>
          </cell>
          <cell r="AF51">
            <v>0</v>
          </cell>
          <cell r="AG51">
            <v>0</v>
          </cell>
          <cell r="AH51">
            <v>0</v>
          </cell>
          <cell r="AI51">
            <v>18</v>
          </cell>
          <cell r="AJ51">
            <v>18</v>
          </cell>
          <cell r="AK51">
            <v>0</v>
          </cell>
          <cell r="AL51">
            <v>18</v>
          </cell>
          <cell r="AM51" t="str">
            <v xml:space="preserve">Ananda NARESWARI MASAYU PUSPANINGRUM,  sangat jujur, disiplin, dan sudah mampu meningkatkan sikap percaya diri, </v>
          </cell>
        </row>
        <row r="52">
          <cell r="A52">
            <v>42</v>
          </cell>
          <cell r="B52" t="str">
            <v>NOVA SASMYTA</v>
          </cell>
          <cell r="C52">
            <v>20</v>
          </cell>
          <cell r="D52">
            <v>5</v>
          </cell>
          <cell r="E52">
            <v>20</v>
          </cell>
          <cell r="F52">
            <v>5</v>
          </cell>
          <cell r="G52">
            <v>0</v>
          </cell>
          <cell r="H52">
            <v>0</v>
          </cell>
          <cell r="I52">
            <v>0</v>
          </cell>
          <cell r="J52">
            <v>0</v>
          </cell>
          <cell r="K52">
            <v>10</v>
          </cell>
          <cell r="L52">
            <v>10</v>
          </cell>
          <cell r="M52">
            <v>0</v>
          </cell>
          <cell r="N52">
            <v>10</v>
          </cell>
          <cell r="O52">
            <v>16</v>
          </cell>
          <cell r="P52">
            <v>4</v>
          </cell>
          <cell r="Q52">
            <v>16</v>
          </cell>
          <cell r="R52">
            <v>4</v>
          </cell>
          <cell r="S52">
            <v>0</v>
          </cell>
          <cell r="T52">
            <v>0</v>
          </cell>
          <cell r="U52">
            <v>0</v>
          </cell>
          <cell r="V52">
            <v>0</v>
          </cell>
          <cell r="W52">
            <v>8</v>
          </cell>
          <cell r="X52">
            <v>8</v>
          </cell>
          <cell r="Y52">
            <v>0</v>
          </cell>
          <cell r="Z52">
            <v>8</v>
          </cell>
          <cell r="AA52">
            <v>36</v>
          </cell>
          <cell r="AB52">
            <v>9</v>
          </cell>
          <cell r="AC52">
            <v>36</v>
          </cell>
          <cell r="AD52">
            <v>9</v>
          </cell>
          <cell r="AE52">
            <v>0</v>
          </cell>
          <cell r="AF52">
            <v>0</v>
          </cell>
          <cell r="AG52">
            <v>0</v>
          </cell>
          <cell r="AH52">
            <v>0</v>
          </cell>
          <cell r="AI52">
            <v>18</v>
          </cell>
          <cell r="AJ52">
            <v>18</v>
          </cell>
          <cell r="AK52">
            <v>0</v>
          </cell>
          <cell r="AL52">
            <v>18</v>
          </cell>
          <cell r="AM52" t="str">
            <v xml:space="preserve">Ananda NOVA SASMYTA,  sangat jujur, disiplin, dan sudah mampu meningkatkan sikap percaya diri, </v>
          </cell>
        </row>
        <row r="53">
          <cell r="A53">
            <v>43</v>
          </cell>
          <cell r="B53" t="str">
            <v>RIDHA RAHMATUL AULA RIDWAN</v>
          </cell>
          <cell r="C53">
            <v>20</v>
          </cell>
          <cell r="D53">
            <v>5</v>
          </cell>
          <cell r="E53">
            <v>20</v>
          </cell>
          <cell r="F53">
            <v>5</v>
          </cell>
          <cell r="G53">
            <v>0</v>
          </cell>
          <cell r="H53">
            <v>0</v>
          </cell>
          <cell r="I53">
            <v>0</v>
          </cell>
          <cell r="J53">
            <v>0</v>
          </cell>
          <cell r="K53">
            <v>10</v>
          </cell>
          <cell r="L53">
            <v>10</v>
          </cell>
          <cell r="M53">
            <v>0</v>
          </cell>
          <cell r="N53">
            <v>10</v>
          </cell>
          <cell r="O53">
            <v>16</v>
          </cell>
          <cell r="P53">
            <v>4</v>
          </cell>
          <cell r="Q53">
            <v>16</v>
          </cell>
          <cell r="R53">
            <v>4</v>
          </cell>
          <cell r="S53">
            <v>0</v>
          </cell>
          <cell r="T53">
            <v>0</v>
          </cell>
          <cell r="U53">
            <v>0</v>
          </cell>
          <cell r="V53">
            <v>0</v>
          </cell>
          <cell r="W53">
            <v>8</v>
          </cell>
          <cell r="X53">
            <v>8</v>
          </cell>
          <cell r="Y53">
            <v>0</v>
          </cell>
          <cell r="Z53">
            <v>8</v>
          </cell>
          <cell r="AA53">
            <v>36</v>
          </cell>
          <cell r="AB53">
            <v>9</v>
          </cell>
          <cell r="AC53">
            <v>36</v>
          </cell>
          <cell r="AD53">
            <v>9</v>
          </cell>
          <cell r="AE53">
            <v>0</v>
          </cell>
          <cell r="AF53">
            <v>0</v>
          </cell>
          <cell r="AG53">
            <v>0</v>
          </cell>
          <cell r="AH53">
            <v>0</v>
          </cell>
          <cell r="AI53">
            <v>18</v>
          </cell>
          <cell r="AJ53">
            <v>18</v>
          </cell>
          <cell r="AK53">
            <v>0</v>
          </cell>
          <cell r="AL53">
            <v>18</v>
          </cell>
          <cell r="AM53" t="str">
            <v xml:space="preserve">Ananda RIDHA RAHMATUL AULA RIDWAN,  sangat jujur, disiplin, dan sudah mampu meningkatkan sikap percaya diri, </v>
          </cell>
        </row>
        <row r="54">
          <cell r="A54">
            <v>44</v>
          </cell>
          <cell r="B54" t="str">
            <v>RIFDA SALSABILA PURNAMA</v>
          </cell>
          <cell r="C54">
            <v>20</v>
          </cell>
          <cell r="D54">
            <v>5</v>
          </cell>
          <cell r="E54">
            <v>20</v>
          </cell>
          <cell r="F54">
            <v>5</v>
          </cell>
          <cell r="G54">
            <v>0</v>
          </cell>
          <cell r="H54">
            <v>0</v>
          </cell>
          <cell r="I54">
            <v>0</v>
          </cell>
          <cell r="J54">
            <v>0</v>
          </cell>
          <cell r="K54">
            <v>10</v>
          </cell>
          <cell r="L54">
            <v>10</v>
          </cell>
          <cell r="M54">
            <v>0</v>
          </cell>
          <cell r="N54">
            <v>10</v>
          </cell>
          <cell r="O54">
            <v>16</v>
          </cell>
          <cell r="P54">
            <v>4</v>
          </cell>
          <cell r="Q54">
            <v>16</v>
          </cell>
          <cell r="R54">
            <v>4</v>
          </cell>
          <cell r="S54">
            <v>0</v>
          </cell>
          <cell r="T54">
            <v>0</v>
          </cell>
          <cell r="U54">
            <v>0</v>
          </cell>
          <cell r="V54">
            <v>0</v>
          </cell>
          <cell r="W54">
            <v>8</v>
          </cell>
          <cell r="X54">
            <v>8</v>
          </cell>
          <cell r="Y54">
            <v>0</v>
          </cell>
          <cell r="Z54">
            <v>8</v>
          </cell>
          <cell r="AA54">
            <v>36</v>
          </cell>
          <cell r="AB54">
            <v>9</v>
          </cell>
          <cell r="AC54">
            <v>36</v>
          </cell>
          <cell r="AD54">
            <v>9</v>
          </cell>
          <cell r="AE54">
            <v>0</v>
          </cell>
          <cell r="AF54">
            <v>0</v>
          </cell>
          <cell r="AG54">
            <v>0</v>
          </cell>
          <cell r="AH54">
            <v>0</v>
          </cell>
          <cell r="AI54">
            <v>18</v>
          </cell>
          <cell r="AJ54">
            <v>18</v>
          </cell>
          <cell r="AK54">
            <v>0</v>
          </cell>
          <cell r="AL54">
            <v>18</v>
          </cell>
          <cell r="AM54" t="str">
            <v xml:space="preserve">Ananda RIFDA SALSABILA PURNAMA,  sangat jujur, disiplin, dan sudah mampu meningkatkan sikap percaya diri, </v>
          </cell>
        </row>
        <row r="55">
          <cell r="A55">
            <v>45</v>
          </cell>
          <cell r="B55" t="str">
            <v>RIZKI INTAN KURNIAENDAH</v>
          </cell>
          <cell r="C55">
            <v>20</v>
          </cell>
          <cell r="D55">
            <v>5</v>
          </cell>
          <cell r="E55">
            <v>20</v>
          </cell>
          <cell r="F55">
            <v>5</v>
          </cell>
          <cell r="G55">
            <v>0</v>
          </cell>
          <cell r="H55">
            <v>0</v>
          </cell>
          <cell r="I55">
            <v>0</v>
          </cell>
          <cell r="J55">
            <v>0</v>
          </cell>
          <cell r="K55">
            <v>10</v>
          </cell>
          <cell r="L55">
            <v>10</v>
          </cell>
          <cell r="M55">
            <v>0</v>
          </cell>
          <cell r="N55">
            <v>10</v>
          </cell>
          <cell r="O55">
            <v>16</v>
          </cell>
          <cell r="P55">
            <v>4</v>
          </cell>
          <cell r="Q55">
            <v>16</v>
          </cell>
          <cell r="R55">
            <v>4</v>
          </cell>
          <cell r="S55">
            <v>0</v>
          </cell>
          <cell r="T55">
            <v>0</v>
          </cell>
          <cell r="U55">
            <v>0</v>
          </cell>
          <cell r="V55">
            <v>0</v>
          </cell>
          <cell r="W55">
            <v>8</v>
          </cell>
          <cell r="X55">
            <v>8</v>
          </cell>
          <cell r="Y55">
            <v>0</v>
          </cell>
          <cell r="Z55">
            <v>8</v>
          </cell>
          <cell r="AA55">
            <v>36</v>
          </cell>
          <cell r="AB55">
            <v>9</v>
          </cell>
          <cell r="AC55">
            <v>36</v>
          </cell>
          <cell r="AD55">
            <v>9</v>
          </cell>
          <cell r="AE55">
            <v>0</v>
          </cell>
          <cell r="AF55">
            <v>0</v>
          </cell>
          <cell r="AG55">
            <v>0</v>
          </cell>
          <cell r="AH55">
            <v>0</v>
          </cell>
          <cell r="AI55">
            <v>18</v>
          </cell>
          <cell r="AJ55">
            <v>18</v>
          </cell>
          <cell r="AK55">
            <v>0</v>
          </cell>
          <cell r="AL55">
            <v>18</v>
          </cell>
          <cell r="AM55" t="str">
            <v xml:space="preserve">Ananda RIZKI INTAN KURNIAENDAH,  sangat jujur, disiplin, dan sudah mampu meningkatkan sikap percaya diri, </v>
          </cell>
        </row>
        <row r="56">
          <cell r="A56">
            <v>46</v>
          </cell>
          <cell r="B56" t="str">
            <v>RIZKY FIRMANSYAH</v>
          </cell>
          <cell r="C56">
            <v>20</v>
          </cell>
          <cell r="D56">
            <v>5</v>
          </cell>
          <cell r="E56">
            <v>20</v>
          </cell>
          <cell r="F56">
            <v>5</v>
          </cell>
          <cell r="G56">
            <v>0</v>
          </cell>
          <cell r="H56">
            <v>0</v>
          </cell>
          <cell r="I56">
            <v>0</v>
          </cell>
          <cell r="J56">
            <v>0</v>
          </cell>
          <cell r="K56">
            <v>10</v>
          </cell>
          <cell r="L56">
            <v>10</v>
          </cell>
          <cell r="M56">
            <v>0</v>
          </cell>
          <cell r="N56">
            <v>10</v>
          </cell>
          <cell r="O56">
            <v>16</v>
          </cell>
          <cell r="P56">
            <v>4</v>
          </cell>
          <cell r="Q56">
            <v>16</v>
          </cell>
          <cell r="R56">
            <v>4</v>
          </cell>
          <cell r="S56">
            <v>0</v>
          </cell>
          <cell r="T56">
            <v>0</v>
          </cell>
          <cell r="U56">
            <v>0</v>
          </cell>
          <cell r="V56">
            <v>0</v>
          </cell>
          <cell r="W56">
            <v>8</v>
          </cell>
          <cell r="X56">
            <v>8</v>
          </cell>
          <cell r="Y56">
            <v>0</v>
          </cell>
          <cell r="Z56">
            <v>8</v>
          </cell>
          <cell r="AA56">
            <v>36</v>
          </cell>
          <cell r="AB56">
            <v>9</v>
          </cell>
          <cell r="AC56">
            <v>36</v>
          </cell>
          <cell r="AD56">
            <v>9</v>
          </cell>
          <cell r="AE56">
            <v>0</v>
          </cell>
          <cell r="AF56">
            <v>0</v>
          </cell>
          <cell r="AG56">
            <v>0</v>
          </cell>
          <cell r="AH56">
            <v>0</v>
          </cell>
          <cell r="AI56">
            <v>18</v>
          </cell>
          <cell r="AJ56">
            <v>18</v>
          </cell>
          <cell r="AK56">
            <v>0</v>
          </cell>
          <cell r="AL56">
            <v>18</v>
          </cell>
          <cell r="AM56" t="str">
            <v xml:space="preserve">Ananda RIZKY FIRMANSYAH,  sangat jujur, disiplin, dan sudah mampu meningkatkan sikap percaya diri, </v>
          </cell>
        </row>
        <row r="57">
          <cell r="A57">
            <v>47</v>
          </cell>
          <cell r="B57" t="str">
            <v>SAFIRA NUR LAYLA RAMADHANI</v>
          </cell>
          <cell r="C57">
            <v>20</v>
          </cell>
          <cell r="D57">
            <v>5</v>
          </cell>
          <cell r="E57">
            <v>20</v>
          </cell>
          <cell r="F57">
            <v>5</v>
          </cell>
          <cell r="G57">
            <v>0</v>
          </cell>
          <cell r="H57">
            <v>0</v>
          </cell>
          <cell r="I57">
            <v>0</v>
          </cell>
          <cell r="J57">
            <v>0</v>
          </cell>
          <cell r="K57">
            <v>10</v>
          </cell>
          <cell r="L57">
            <v>10</v>
          </cell>
          <cell r="M57">
            <v>0</v>
          </cell>
          <cell r="N57">
            <v>10</v>
          </cell>
          <cell r="O57">
            <v>16</v>
          </cell>
          <cell r="P57">
            <v>4</v>
          </cell>
          <cell r="Q57">
            <v>16</v>
          </cell>
          <cell r="R57">
            <v>4</v>
          </cell>
          <cell r="S57">
            <v>0</v>
          </cell>
          <cell r="T57">
            <v>0</v>
          </cell>
          <cell r="U57">
            <v>0</v>
          </cell>
          <cell r="V57">
            <v>0</v>
          </cell>
          <cell r="W57">
            <v>8</v>
          </cell>
          <cell r="X57">
            <v>8</v>
          </cell>
          <cell r="Y57">
            <v>0</v>
          </cell>
          <cell r="Z57">
            <v>8</v>
          </cell>
          <cell r="AA57">
            <v>36</v>
          </cell>
          <cell r="AB57">
            <v>9</v>
          </cell>
          <cell r="AC57">
            <v>36</v>
          </cell>
          <cell r="AD57">
            <v>9</v>
          </cell>
          <cell r="AE57">
            <v>0</v>
          </cell>
          <cell r="AF57">
            <v>0</v>
          </cell>
          <cell r="AG57">
            <v>0</v>
          </cell>
          <cell r="AH57">
            <v>0</v>
          </cell>
          <cell r="AI57">
            <v>18</v>
          </cell>
          <cell r="AJ57">
            <v>18</v>
          </cell>
          <cell r="AK57">
            <v>0</v>
          </cell>
          <cell r="AL57">
            <v>18</v>
          </cell>
          <cell r="AM57" t="str">
            <v xml:space="preserve">Ananda SAFIRA NUR LAYLA RAMADHANI,  sangat jujur, disiplin, dan sudah mampu meningkatkan sikap percaya diri, </v>
          </cell>
        </row>
        <row r="58">
          <cell r="A58">
            <v>48</v>
          </cell>
          <cell r="B58" t="str">
            <v>SHANASTRI RUFAIDA</v>
          </cell>
          <cell r="C58">
            <v>20</v>
          </cell>
          <cell r="D58">
            <v>5</v>
          </cell>
          <cell r="E58">
            <v>20</v>
          </cell>
          <cell r="F58">
            <v>5</v>
          </cell>
          <cell r="G58">
            <v>0</v>
          </cell>
          <cell r="H58">
            <v>0</v>
          </cell>
          <cell r="I58">
            <v>0</v>
          </cell>
          <cell r="J58">
            <v>0</v>
          </cell>
          <cell r="K58">
            <v>10</v>
          </cell>
          <cell r="L58">
            <v>10</v>
          </cell>
          <cell r="M58">
            <v>0</v>
          </cell>
          <cell r="N58">
            <v>10</v>
          </cell>
          <cell r="O58">
            <v>16</v>
          </cell>
          <cell r="P58">
            <v>4</v>
          </cell>
          <cell r="Q58">
            <v>16</v>
          </cell>
          <cell r="R58">
            <v>4</v>
          </cell>
          <cell r="S58">
            <v>0</v>
          </cell>
          <cell r="T58">
            <v>0</v>
          </cell>
          <cell r="U58">
            <v>0</v>
          </cell>
          <cell r="V58">
            <v>0</v>
          </cell>
          <cell r="W58">
            <v>8</v>
          </cell>
          <cell r="X58">
            <v>8</v>
          </cell>
          <cell r="Y58">
            <v>0</v>
          </cell>
          <cell r="Z58">
            <v>8</v>
          </cell>
          <cell r="AA58">
            <v>36</v>
          </cell>
          <cell r="AB58">
            <v>9</v>
          </cell>
          <cell r="AC58">
            <v>36</v>
          </cell>
          <cell r="AD58">
            <v>9</v>
          </cell>
          <cell r="AE58">
            <v>0</v>
          </cell>
          <cell r="AF58">
            <v>0</v>
          </cell>
          <cell r="AG58">
            <v>0</v>
          </cell>
          <cell r="AH58">
            <v>0</v>
          </cell>
          <cell r="AI58">
            <v>18</v>
          </cell>
          <cell r="AJ58">
            <v>18</v>
          </cell>
          <cell r="AK58">
            <v>0</v>
          </cell>
          <cell r="AL58">
            <v>18</v>
          </cell>
          <cell r="AM58" t="str">
            <v xml:space="preserve">Ananda SHANASTRI RUFAIDA,  sangat jujur, disiplin, dan sudah mampu meningkatkan sikap percaya diri, </v>
          </cell>
        </row>
        <row r="59">
          <cell r="A59">
            <v>49</v>
          </cell>
          <cell r="B59" t="str">
            <v>SHIAM SAHARA</v>
          </cell>
          <cell r="C59">
            <v>20</v>
          </cell>
          <cell r="D59">
            <v>5</v>
          </cell>
          <cell r="E59">
            <v>20</v>
          </cell>
          <cell r="F59">
            <v>5</v>
          </cell>
          <cell r="G59">
            <v>0</v>
          </cell>
          <cell r="H59">
            <v>0</v>
          </cell>
          <cell r="I59">
            <v>0</v>
          </cell>
          <cell r="J59">
            <v>0</v>
          </cell>
          <cell r="K59">
            <v>10</v>
          </cell>
          <cell r="L59">
            <v>10</v>
          </cell>
          <cell r="M59">
            <v>0</v>
          </cell>
          <cell r="N59">
            <v>10</v>
          </cell>
          <cell r="O59">
            <v>16</v>
          </cell>
          <cell r="P59">
            <v>4</v>
          </cell>
          <cell r="Q59">
            <v>16</v>
          </cell>
          <cell r="R59">
            <v>4</v>
          </cell>
          <cell r="S59">
            <v>0</v>
          </cell>
          <cell r="T59">
            <v>0</v>
          </cell>
          <cell r="U59">
            <v>0</v>
          </cell>
          <cell r="V59">
            <v>0</v>
          </cell>
          <cell r="W59">
            <v>8</v>
          </cell>
          <cell r="X59">
            <v>8</v>
          </cell>
          <cell r="Y59">
            <v>0</v>
          </cell>
          <cell r="Z59">
            <v>8</v>
          </cell>
          <cell r="AA59">
            <v>36</v>
          </cell>
          <cell r="AB59">
            <v>9</v>
          </cell>
          <cell r="AC59">
            <v>36</v>
          </cell>
          <cell r="AD59">
            <v>9</v>
          </cell>
          <cell r="AE59">
            <v>0</v>
          </cell>
          <cell r="AF59">
            <v>0</v>
          </cell>
          <cell r="AG59">
            <v>0</v>
          </cell>
          <cell r="AH59">
            <v>0</v>
          </cell>
          <cell r="AI59">
            <v>18</v>
          </cell>
          <cell r="AJ59">
            <v>18</v>
          </cell>
          <cell r="AK59">
            <v>0</v>
          </cell>
          <cell r="AL59">
            <v>18</v>
          </cell>
          <cell r="AM59" t="str">
            <v xml:space="preserve">Ananda SHIAM SAHARA,  sangat jujur, disiplin, dan sudah mampu meningkatkan sikap percaya diri, </v>
          </cell>
        </row>
        <row r="60">
          <cell r="A60">
            <v>50</v>
          </cell>
          <cell r="B60" t="str">
            <v>SUSAN APRILIA PUTRI</v>
          </cell>
          <cell r="C60">
            <v>20</v>
          </cell>
          <cell r="D60">
            <v>5</v>
          </cell>
          <cell r="E60">
            <v>20</v>
          </cell>
          <cell r="F60">
            <v>5</v>
          </cell>
          <cell r="G60">
            <v>0</v>
          </cell>
          <cell r="H60">
            <v>0</v>
          </cell>
          <cell r="I60">
            <v>0</v>
          </cell>
          <cell r="J60">
            <v>0</v>
          </cell>
          <cell r="K60">
            <v>10</v>
          </cell>
          <cell r="L60">
            <v>10</v>
          </cell>
          <cell r="M60">
            <v>0</v>
          </cell>
          <cell r="N60">
            <v>10</v>
          </cell>
          <cell r="O60">
            <v>16</v>
          </cell>
          <cell r="P60">
            <v>4</v>
          </cell>
          <cell r="Q60">
            <v>16</v>
          </cell>
          <cell r="R60">
            <v>4</v>
          </cell>
          <cell r="S60">
            <v>0</v>
          </cell>
          <cell r="T60">
            <v>0</v>
          </cell>
          <cell r="U60">
            <v>0</v>
          </cell>
          <cell r="V60">
            <v>0</v>
          </cell>
          <cell r="W60">
            <v>8</v>
          </cell>
          <cell r="X60">
            <v>8</v>
          </cell>
          <cell r="Y60">
            <v>0</v>
          </cell>
          <cell r="Z60">
            <v>8</v>
          </cell>
          <cell r="AA60">
            <v>36</v>
          </cell>
          <cell r="AB60">
            <v>9</v>
          </cell>
          <cell r="AC60">
            <v>36</v>
          </cell>
          <cell r="AD60">
            <v>9</v>
          </cell>
          <cell r="AE60">
            <v>0</v>
          </cell>
          <cell r="AF60">
            <v>0</v>
          </cell>
          <cell r="AG60">
            <v>0</v>
          </cell>
          <cell r="AH60">
            <v>0</v>
          </cell>
          <cell r="AI60">
            <v>18</v>
          </cell>
          <cell r="AJ60">
            <v>18</v>
          </cell>
          <cell r="AK60">
            <v>0</v>
          </cell>
          <cell r="AL60">
            <v>18</v>
          </cell>
          <cell r="AM60" t="str">
            <v xml:space="preserve">Ananda SUSAN APRILIA PUTRI,  sangat jujur, disiplin, dan sudah mampu meningkatkan sikap percaya diri, </v>
          </cell>
        </row>
      </sheetData>
      <sheetData sheetId="12"/>
      <sheetData sheetId="13"/>
      <sheetData sheetId="14"/>
      <sheetData sheetId="15"/>
      <sheetData sheetId="16">
        <row r="4">
          <cell r="B4">
            <v>1</v>
          </cell>
          <cell r="C4" t="str">
            <v>AZKA AFINA KHOIRUL IZA</v>
          </cell>
          <cell r="D4">
            <v>79.791666666666671</v>
          </cell>
          <cell r="E4" t="str">
            <v>B</v>
          </cell>
          <cell r="F4" t="str">
            <v xml:space="preserve">Ananda Azka Afina Khoirul Iza baik dalam mengetahui gerak tari kreasi daerah.  Cukup dalam mengetahui karya seni rupa teknik tempel. </v>
          </cell>
        </row>
        <row r="5">
          <cell r="B5">
            <v>2</v>
          </cell>
          <cell r="C5" t="str">
            <v>BAGUS WIDA KANAKA</v>
          </cell>
          <cell r="D5">
            <v>79.791666666666671</v>
          </cell>
          <cell r="E5" t="str">
            <v>B</v>
          </cell>
          <cell r="F5" t="str">
            <v xml:space="preserve">Ananda Bagus Wida Kanaka baik dalam mengetahui gerak tari kreasi daerah.  Cukup dalam mengetahui karya seni rupa teknik tempel. </v>
          </cell>
        </row>
        <row r="6">
          <cell r="B6">
            <v>3</v>
          </cell>
          <cell r="C6" t="str">
            <v>DENI FIRYA ATHALLAH PRADINAYA</v>
          </cell>
          <cell r="D6">
            <v>79.791666666666671</v>
          </cell>
          <cell r="E6" t="str">
            <v>B</v>
          </cell>
          <cell r="F6" t="str">
            <v xml:space="preserve">Ananda Deni Firya Athallah Pradinaya baik dalam mengetahui gerak tari kreasi daerah.  Cukup dalam mengetahui karya seni rupa teknik tempel. </v>
          </cell>
        </row>
        <row r="7">
          <cell r="B7">
            <v>4</v>
          </cell>
          <cell r="C7" t="str">
            <v>DEWI GALUH MULANSARI</v>
          </cell>
          <cell r="D7">
            <v>79.791666666666671</v>
          </cell>
          <cell r="E7" t="str">
            <v>B</v>
          </cell>
          <cell r="F7" t="str">
            <v xml:space="preserve">Ananda Dewi Galuh Mulansari baik dalam mengetahui gerak tari kreasi daerah.  Cukup dalam mengetahui karya seni rupa teknik tempel. </v>
          </cell>
        </row>
        <row r="8">
          <cell r="B8">
            <v>5</v>
          </cell>
          <cell r="C8" t="str">
            <v>DIAN PUJI LESTARI</v>
          </cell>
          <cell r="D8">
            <v>79.791666666666671</v>
          </cell>
          <cell r="E8" t="str">
            <v>B</v>
          </cell>
          <cell r="F8" t="str">
            <v xml:space="preserve">Ananda Dian Puji Lestari baik dalam mengetahui gerak tari kreasi daerah.  Cukup dalam mengetahui karya seni rupa teknik tempel. </v>
          </cell>
        </row>
        <row r="9">
          <cell r="B9">
            <v>6</v>
          </cell>
          <cell r="C9" t="str">
            <v>Hafidz Langgeng Prasetyo</v>
          </cell>
          <cell r="D9">
            <v>79.791666666666671</v>
          </cell>
          <cell r="E9" t="str">
            <v>B</v>
          </cell>
          <cell r="F9" t="str">
            <v xml:space="preserve">Ananda Hafidz Langgeng Prasetyo baik dalam mengetahui gerak tari kreasi daerah.  Cukup dalam mengetahui karya seni rupa teknik tempel. </v>
          </cell>
        </row>
        <row r="10">
          <cell r="B10">
            <v>7</v>
          </cell>
          <cell r="C10" t="str">
            <v>JALU ARTHA AJI MANGGALA HANDOKO</v>
          </cell>
          <cell r="D10">
            <v>79.791666666666671</v>
          </cell>
          <cell r="E10" t="str">
            <v>B</v>
          </cell>
          <cell r="F10" t="str">
            <v xml:space="preserve">Ananda Jalu Artha Aji Manggala Handoko baik dalam mengetahui gerak tari kreasi daerah.  Cukup dalam mengetahui karya seni rupa teknik tempel. </v>
          </cell>
        </row>
        <row r="11">
          <cell r="B11">
            <v>8</v>
          </cell>
          <cell r="C11" t="str">
            <v>LAURENDHO RADIEFCA MURDIONO</v>
          </cell>
          <cell r="D11">
            <v>79.791666666666671</v>
          </cell>
          <cell r="E11" t="str">
            <v>B</v>
          </cell>
          <cell r="F11" t="str">
            <v xml:space="preserve">Ananda Laurendho Radiefca Murdiono baik dalam mengetahui gerak tari kreasi daerah.  Cukup dalam mengetahui karya seni rupa teknik tempel. </v>
          </cell>
        </row>
        <row r="12">
          <cell r="B12">
            <v>9</v>
          </cell>
          <cell r="C12" t="str">
            <v>MARSYA MAYDINA DWI RISQITA</v>
          </cell>
          <cell r="D12">
            <v>79.791666666666671</v>
          </cell>
          <cell r="E12" t="str">
            <v>B</v>
          </cell>
          <cell r="F12" t="str">
            <v xml:space="preserve">Ananda Marsya Maydina Dwi Risqita baik dalam mengetahui gerak tari kreasi daerah.  Cukup dalam mengetahui karya seni rupa teknik tempel. </v>
          </cell>
        </row>
        <row r="13">
          <cell r="B13">
            <v>10</v>
          </cell>
          <cell r="C13" t="str">
            <v>MILA SARASWATI</v>
          </cell>
          <cell r="D13">
            <v>79.791666666666671</v>
          </cell>
          <cell r="E13" t="str">
            <v>B</v>
          </cell>
          <cell r="F13" t="str">
            <v xml:space="preserve">Ananda Mila Saraswati baik dalam mengetahui gerak tari kreasi daerah.  Cukup dalam mengetahui karya seni rupa teknik tempel. </v>
          </cell>
        </row>
        <row r="14">
          <cell r="B14">
            <v>11</v>
          </cell>
          <cell r="C14" t="str">
            <v>MUHAMMAD ARKAN ALLY RACHMAD</v>
          </cell>
          <cell r="D14">
            <v>79.791666666666671</v>
          </cell>
          <cell r="E14" t="str">
            <v>B</v>
          </cell>
          <cell r="F14" t="str">
            <v xml:space="preserve">Ananda Muhammad Arkan Ally Rachmad baik dalam mengetahui gerak tari kreasi daerah.  Cukup dalam mengetahui karya seni rupa teknik tempel. </v>
          </cell>
        </row>
        <row r="15">
          <cell r="B15">
            <v>12</v>
          </cell>
          <cell r="C15" t="str">
            <v>MUHAMMAD REVIAN ABDULLOH FAQIH</v>
          </cell>
          <cell r="D15">
            <v>79.791666666666671</v>
          </cell>
          <cell r="E15" t="str">
            <v>B</v>
          </cell>
          <cell r="F15" t="str">
            <v xml:space="preserve">Ananda Muhammad Revian Abdulloh Faqih baik dalam mengetahui gerak tari kreasi daerah.  Cukup dalam mengetahui karya seni rupa teknik tempel. </v>
          </cell>
        </row>
        <row r="16">
          <cell r="B16">
            <v>13</v>
          </cell>
          <cell r="C16" t="str">
            <v>NABILA AYUNINGTIAS</v>
          </cell>
          <cell r="D16">
            <v>79.791666666666671</v>
          </cell>
          <cell r="E16" t="str">
            <v>B</v>
          </cell>
          <cell r="F16" t="str">
            <v xml:space="preserve">Ananda Nabila Ayuningtias baik dalam mengetahui gerak tari kreasi daerah.  Cukup dalam mengetahui karya seni rupa teknik tempel. </v>
          </cell>
        </row>
        <row r="17">
          <cell r="B17">
            <v>14</v>
          </cell>
          <cell r="C17" t="str">
            <v>NARESWARI MASAYU PUSPANINGRUM</v>
          </cell>
          <cell r="D17">
            <v>79.791666666666671</v>
          </cell>
          <cell r="E17" t="str">
            <v>B</v>
          </cell>
          <cell r="F17" t="str">
            <v xml:space="preserve">Ananda Nareswari Masayu Puspaningrum baik dalam mengetahui gerak tari kreasi daerah.  Cukup dalam mengetahui karya seni rupa teknik tempel. </v>
          </cell>
        </row>
        <row r="18">
          <cell r="B18">
            <v>15</v>
          </cell>
          <cell r="C18" t="str">
            <v>NOVA SASMYTA</v>
          </cell>
          <cell r="D18">
            <v>79.791666666666671</v>
          </cell>
          <cell r="E18" t="str">
            <v>B</v>
          </cell>
          <cell r="F18" t="str">
            <v xml:space="preserve">Ananda Nova Sasmyta baik dalam mengetahui gerak tari kreasi daerah.  Cukup dalam mengetahui karya seni rupa teknik tempel. </v>
          </cell>
        </row>
        <row r="19">
          <cell r="B19">
            <v>16</v>
          </cell>
          <cell r="C19" t="str">
            <v>RIDHA RAHMATUL AULA RIDWAN</v>
          </cell>
          <cell r="D19">
            <v>79.791666666666671</v>
          </cell>
          <cell r="E19" t="str">
            <v>B</v>
          </cell>
          <cell r="F19" t="str">
            <v xml:space="preserve">Ananda Ridha Rahmatul Aula Ridwan baik dalam mengetahui gerak tari kreasi daerah.  Cukup dalam mengetahui karya seni rupa teknik tempel. </v>
          </cell>
        </row>
        <row r="20">
          <cell r="B20">
            <v>17</v>
          </cell>
          <cell r="C20" t="str">
            <v>RIFDA SALSABILA PURNAMA</v>
          </cell>
          <cell r="D20">
            <v>79.791666666666671</v>
          </cell>
          <cell r="E20" t="str">
            <v>B</v>
          </cell>
          <cell r="F20" t="str">
            <v xml:space="preserve">Ananda Rifda Salsabila Purnama baik dalam mengetahui gerak tari kreasi daerah.  Cukup dalam mengetahui karya seni rupa teknik tempel. </v>
          </cell>
        </row>
        <row r="21">
          <cell r="B21">
            <v>18</v>
          </cell>
          <cell r="C21" t="str">
            <v>RIZKI INTAN KURNIAENDAH</v>
          </cell>
          <cell r="D21">
            <v>79.791666666666671</v>
          </cell>
          <cell r="E21" t="str">
            <v>B</v>
          </cell>
          <cell r="F21" t="str">
            <v xml:space="preserve">Ananda Rizki Intan Kurniaendah baik dalam mengetahui gerak tari kreasi daerah.  Cukup dalam mengetahui karya seni rupa teknik tempel. </v>
          </cell>
        </row>
        <row r="22">
          <cell r="B22">
            <v>19</v>
          </cell>
          <cell r="C22" t="str">
            <v>RIZKY FIRMANSYAH</v>
          </cell>
          <cell r="D22">
            <v>79.791666666666671</v>
          </cell>
          <cell r="E22" t="str">
            <v>B</v>
          </cell>
          <cell r="F22" t="str">
            <v xml:space="preserve">Ananda Rizky Firmansyah baik dalam mengetahui gerak tari kreasi daerah.  Cukup dalam mengetahui karya seni rupa teknik tempel. </v>
          </cell>
        </row>
        <row r="23">
          <cell r="B23">
            <v>20</v>
          </cell>
          <cell r="C23" t="str">
            <v>SAFIRA NUR LAYLA RAMADHANI</v>
          </cell>
          <cell r="D23">
            <v>79.791666666666671</v>
          </cell>
          <cell r="E23" t="str">
            <v>B</v>
          </cell>
          <cell r="F23" t="str">
            <v xml:space="preserve">Ananda Safira Nur Layla Ramadhani baik dalam mengetahui gerak tari kreasi daerah.  Cukup dalam mengetahui karya seni rupa teknik tempel. </v>
          </cell>
        </row>
        <row r="24">
          <cell r="B24">
            <v>21</v>
          </cell>
          <cell r="C24" t="str">
            <v>SHANASTRI RUFAIDA</v>
          </cell>
          <cell r="D24">
            <v>79.791666666666671</v>
          </cell>
          <cell r="E24" t="str">
            <v>B</v>
          </cell>
          <cell r="F24" t="str">
            <v xml:space="preserve">Ananda Shanastri Rufaida baik dalam mengetahui gerak tari kreasi daerah.  Cukup dalam mengetahui karya seni rupa teknik tempel. </v>
          </cell>
        </row>
        <row r="25">
          <cell r="B25">
            <v>22</v>
          </cell>
          <cell r="C25" t="str">
            <v>SHIAM SAHARA</v>
          </cell>
          <cell r="D25">
            <v>79.791666666666671</v>
          </cell>
          <cell r="E25" t="str">
            <v>B</v>
          </cell>
          <cell r="F25" t="str">
            <v xml:space="preserve">Ananda Shiam Sahara baik dalam mengetahui gerak tari kreasi daerah.  Cukup dalam mengetahui karya seni rupa teknik tempel. </v>
          </cell>
        </row>
        <row r="26">
          <cell r="B26">
            <v>23</v>
          </cell>
          <cell r="C26" t="str">
            <v>SUSAN APRILIA PUTRI</v>
          </cell>
          <cell r="D26">
            <v>79.791666666666671</v>
          </cell>
          <cell r="E26" t="str">
            <v>B</v>
          </cell>
          <cell r="F26" t="str">
            <v xml:space="preserve">Ananda Susan Aprilia Putri baik dalam mengetahui gerak tari kreasi daerah.  Cukup dalam mengetahui karya seni rupa teknik tempel. </v>
          </cell>
        </row>
        <row r="27">
          <cell r="B27">
            <v>24</v>
          </cell>
          <cell r="C27" t="str">
            <v>SYIFAUL CHUSNA BANATU ROHMI HADI</v>
          </cell>
          <cell r="D27">
            <v>79.791666666666671</v>
          </cell>
          <cell r="E27" t="str">
            <v>B</v>
          </cell>
          <cell r="F27" t="str">
            <v xml:space="preserve">Ananda Syifaul Chusna Banatu Rohmi Hadi baik dalam mengetahui gerak tari kreasi daerah.  Cukup dalam mengetahui karya seni rupa teknik tempel. </v>
          </cell>
        </row>
        <row r="28">
          <cell r="B28">
            <v>25</v>
          </cell>
          <cell r="C28" t="str">
            <v>VANESSA VICKY AYU LESTARI</v>
          </cell>
          <cell r="D28">
            <v>79.791666666666671</v>
          </cell>
          <cell r="E28" t="str">
            <v>B</v>
          </cell>
          <cell r="F28" t="str">
            <v xml:space="preserve">Ananda Vanessa Vicky Ayu Lestari baik dalam mengetahui gerak tari kreasi daerah.  Cukup dalam mengetahui karya seni rupa teknik tempel. </v>
          </cell>
        </row>
        <row r="29">
          <cell r="B29">
            <v>26</v>
          </cell>
          <cell r="C29" t="str">
            <v>WIBI NUR FIRMANSYAH</v>
          </cell>
          <cell r="D29">
            <v>79.791666666666671</v>
          </cell>
          <cell r="E29" t="str">
            <v>B</v>
          </cell>
          <cell r="F29" t="str">
            <v xml:space="preserve">Ananda Wibi Nur Firmansyah baik dalam mengetahui gerak tari kreasi daerah.  Cukup dalam mengetahui karya seni rupa teknik tempel. </v>
          </cell>
        </row>
        <row r="30">
          <cell r="B30">
            <v>27</v>
          </cell>
          <cell r="C30" t="str">
            <v>ZULFIDA NURUL MAZIDAH</v>
          </cell>
          <cell r="D30">
            <v>79.791666666666671</v>
          </cell>
          <cell r="E30" t="str">
            <v>B</v>
          </cell>
          <cell r="F30" t="str">
            <v xml:space="preserve">Ananda Zulfida Nurul Mazidah baik dalam mengetahui gerak tari kreasi daerah.  Cukup dalam mengetahui karya seni rupa teknik tempel. </v>
          </cell>
        </row>
        <row r="31">
          <cell r="B31">
            <v>28</v>
          </cell>
          <cell r="C31" t="str">
            <v>AZKA AFINA KHOIRUL IZA</v>
          </cell>
          <cell r="D31">
            <v>79.791666666666671</v>
          </cell>
          <cell r="E31" t="str">
            <v>B</v>
          </cell>
          <cell r="F31" t="str">
            <v xml:space="preserve">Ananda Azka Afina Khoirul Iza baik dalam mengetahui gerak tari kreasi daerah.  Cukup dalam mengetahui karya seni rupa teknik tempel. </v>
          </cell>
        </row>
        <row r="32">
          <cell r="B32">
            <v>29</v>
          </cell>
          <cell r="C32" t="str">
            <v>BAGUS WIDA KANAKA</v>
          </cell>
          <cell r="D32">
            <v>79.791666666666671</v>
          </cell>
          <cell r="E32" t="str">
            <v>B</v>
          </cell>
          <cell r="F32" t="str">
            <v xml:space="preserve">Ananda Bagus Wida Kanaka baik dalam mengetahui gerak tari kreasi daerah.  Cukup dalam mengetahui karya seni rupa teknik tempel. </v>
          </cell>
        </row>
        <row r="33">
          <cell r="B33">
            <v>30</v>
          </cell>
          <cell r="C33" t="str">
            <v>DENI FIRYA ATHALLAH PRADINAYA</v>
          </cell>
          <cell r="D33">
            <v>79.791666666666671</v>
          </cell>
          <cell r="E33" t="str">
            <v>B</v>
          </cell>
          <cell r="F33" t="str">
            <v xml:space="preserve">Ananda Deni Firya Athallah Pradinaya baik dalam mengetahui gerak tari kreasi daerah.  Cukup dalam mengetahui karya seni rupa teknik tempel. </v>
          </cell>
        </row>
        <row r="34">
          <cell r="B34">
            <v>31</v>
          </cell>
          <cell r="C34" t="str">
            <v>DEWI GALUH MULANSARI</v>
          </cell>
          <cell r="D34">
            <v>79.791666666666671</v>
          </cell>
          <cell r="E34" t="str">
            <v>B</v>
          </cell>
          <cell r="F34" t="str">
            <v xml:space="preserve">Ananda Dewi Galuh Mulansari baik dalam mengetahui gerak tari kreasi daerah.  Cukup dalam mengetahui karya seni rupa teknik tempel. </v>
          </cell>
        </row>
        <row r="35">
          <cell r="B35">
            <v>32</v>
          </cell>
          <cell r="C35" t="str">
            <v>DIAN PUJI LESTARI</v>
          </cell>
          <cell r="D35">
            <v>79.791666666666671</v>
          </cell>
          <cell r="E35" t="str">
            <v>B</v>
          </cell>
          <cell r="F35" t="str">
            <v xml:space="preserve">Ananda Dian Puji Lestari baik dalam mengetahui gerak tari kreasi daerah.  Cukup dalam mengetahui karya seni rupa teknik tempel. </v>
          </cell>
        </row>
        <row r="36">
          <cell r="B36">
            <v>33</v>
          </cell>
          <cell r="C36" t="str">
            <v>Hafidz Langgeng Prasetyo</v>
          </cell>
          <cell r="D36">
            <v>79.791666666666671</v>
          </cell>
          <cell r="E36" t="str">
            <v>B</v>
          </cell>
          <cell r="F36" t="str">
            <v xml:space="preserve">Ananda Hafidz Langgeng Prasetyo baik dalam mengetahui gerak tari kreasi daerah.  Cukup dalam mengetahui karya seni rupa teknik tempel. </v>
          </cell>
        </row>
        <row r="37">
          <cell r="B37">
            <v>34</v>
          </cell>
          <cell r="C37" t="str">
            <v>JALU ARTHA AJI MANGGALA HANDOKO</v>
          </cell>
          <cell r="D37">
            <v>79.791666666666671</v>
          </cell>
          <cell r="E37" t="str">
            <v>B</v>
          </cell>
          <cell r="F37" t="str">
            <v xml:space="preserve">Ananda Jalu Artha Aji Manggala Handoko baik dalam mengetahui gerak tari kreasi daerah.  Cukup dalam mengetahui karya seni rupa teknik tempel. </v>
          </cell>
        </row>
        <row r="38">
          <cell r="B38">
            <v>35</v>
          </cell>
          <cell r="C38" t="str">
            <v>LAURENDHO RADIEFCA MURDIONO</v>
          </cell>
          <cell r="D38">
            <v>79.791666666666671</v>
          </cell>
          <cell r="E38" t="str">
            <v>B</v>
          </cell>
          <cell r="F38" t="str">
            <v xml:space="preserve">Ananda Laurendho Radiefca Murdiono baik dalam mengetahui gerak tari kreasi daerah.  Cukup dalam mengetahui karya seni rupa teknik tempel. </v>
          </cell>
        </row>
        <row r="39">
          <cell r="B39">
            <v>36</v>
          </cell>
          <cell r="C39" t="str">
            <v>MARSYA MAYDINA DWI RISQITA</v>
          </cell>
          <cell r="D39">
            <v>79.791666666666671</v>
          </cell>
          <cell r="E39" t="str">
            <v>B</v>
          </cell>
          <cell r="F39" t="str">
            <v xml:space="preserve">Ananda Marsya Maydina Dwi Risqita baik dalam mengetahui gerak tari kreasi daerah.  Cukup dalam mengetahui karya seni rupa teknik tempel. </v>
          </cell>
        </row>
        <row r="40">
          <cell r="B40">
            <v>37</v>
          </cell>
          <cell r="C40" t="str">
            <v>MILA SARASWATI</v>
          </cell>
          <cell r="D40">
            <v>79.791666666666671</v>
          </cell>
          <cell r="E40" t="str">
            <v>B</v>
          </cell>
          <cell r="F40" t="str">
            <v xml:space="preserve">Ananda Mila Saraswati baik dalam mengetahui gerak tari kreasi daerah.  Cukup dalam mengetahui karya seni rupa teknik tempel. </v>
          </cell>
        </row>
        <row r="41">
          <cell r="B41">
            <v>38</v>
          </cell>
          <cell r="C41" t="str">
            <v>MUHAMMAD ARKAN ALLY RACHMAD</v>
          </cell>
          <cell r="D41">
            <v>79.791666666666671</v>
          </cell>
          <cell r="E41" t="str">
            <v>B</v>
          </cell>
          <cell r="F41" t="str">
            <v xml:space="preserve">Ananda Muhammad Arkan Ally Rachmad baik dalam mengetahui gerak tari kreasi daerah.  Cukup dalam mengetahui karya seni rupa teknik tempel. </v>
          </cell>
        </row>
        <row r="42">
          <cell r="B42">
            <v>39</v>
          </cell>
          <cell r="C42" t="str">
            <v>MUHAMMAD REVIAN ABDULLOH FAQIH</v>
          </cell>
          <cell r="D42">
            <v>79.791666666666671</v>
          </cell>
          <cell r="E42" t="str">
            <v>B</v>
          </cell>
          <cell r="F42" t="str">
            <v xml:space="preserve">Ananda Muhammad Revian Abdulloh Faqih baik dalam mengetahui gerak tari kreasi daerah.  Cukup dalam mengetahui karya seni rupa teknik tempel. </v>
          </cell>
        </row>
        <row r="43">
          <cell r="B43">
            <v>40</v>
          </cell>
          <cell r="C43" t="str">
            <v>NABILA AYUNINGTIAS</v>
          </cell>
          <cell r="D43">
            <v>79.791666666666671</v>
          </cell>
          <cell r="E43" t="str">
            <v>B</v>
          </cell>
          <cell r="F43" t="str">
            <v xml:space="preserve">Ananda Nabila Ayuningtias baik dalam mengetahui gerak tari kreasi daerah.  Cukup dalam mengetahui karya seni rupa teknik tempel. </v>
          </cell>
        </row>
        <row r="44">
          <cell r="B44">
            <v>41</v>
          </cell>
          <cell r="C44" t="str">
            <v>NARESWARI MASAYU PUSPANINGRUM</v>
          </cell>
          <cell r="D44">
            <v>79.791666666666671</v>
          </cell>
          <cell r="E44" t="str">
            <v>B</v>
          </cell>
          <cell r="F44" t="str">
            <v xml:space="preserve">Ananda Nareswari Masayu Puspaningrum baik dalam mengetahui gerak tari kreasi daerah.  Cukup dalam mengetahui karya seni rupa teknik tempel. </v>
          </cell>
        </row>
        <row r="45">
          <cell r="B45">
            <v>42</v>
          </cell>
          <cell r="C45" t="str">
            <v>NOVA SASMYTA</v>
          </cell>
          <cell r="D45">
            <v>79.791666666666671</v>
          </cell>
          <cell r="E45" t="str">
            <v>B</v>
          </cell>
          <cell r="F45" t="str">
            <v xml:space="preserve">Ananda Nova Sasmyta baik dalam mengetahui gerak tari kreasi daerah.  Cukup dalam mengetahui karya seni rupa teknik tempel. </v>
          </cell>
        </row>
        <row r="46">
          <cell r="B46">
            <v>43</v>
          </cell>
          <cell r="C46" t="str">
            <v>RIDHA RAHMATUL AULA RIDWAN</v>
          </cell>
          <cell r="D46">
            <v>79.791666666666671</v>
          </cell>
          <cell r="E46" t="str">
            <v>B</v>
          </cell>
          <cell r="F46" t="str">
            <v xml:space="preserve">Ananda Ridha Rahmatul Aula Ridwan baik dalam mengetahui gerak tari kreasi daerah.  Cukup dalam mengetahui karya seni rupa teknik tempel. </v>
          </cell>
        </row>
        <row r="47">
          <cell r="B47">
            <v>44</v>
          </cell>
          <cell r="C47" t="str">
            <v>RIFDA SALSABILA PURNAMA</v>
          </cell>
          <cell r="D47">
            <v>79.791666666666671</v>
          </cell>
          <cell r="E47" t="str">
            <v>B</v>
          </cell>
          <cell r="F47" t="str">
            <v xml:space="preserve">Ananda Rifda Salsabila Purnama baik dalam mengetahui gerak tari kreasi daerah.  Cukup dalam mengetahui karya seni rupa teknik tempel. </v>
          </cell>
        </row>
        <row r="48">
          <cell r="B48">
            <v>45</v>
          </cell>
          <cell r="C48" t="str">
            <v>RIZKI INTAN KURNIAENDAH</v>
          </cell>
          <cell r="D48">
            <v>79.791666666666671</v>
          </cell>
          <cell r="E48" t="str">
            <v>B</v>
          </cell>
          <cell r="F48" t="str">
            <v xml:space="preserve">Ananda Rizki Intan Kurniaendah baik dalam mengetahui gerak tari kreasi daerah.  Cukup dalam mengetahui karya seni rupa teknik tempel. </v>
          </cell>
        </row>
        <row r="49">
          <cell r="B49">
            <v>46</v>
          </cell>
          <cell r="C49" t="str">
            <v>RIZKY FIRMANSYAH</v>
          </cell>
          <cell r="D49">
            <v>79.791666666666671</v>
          </cell>
          <cell r="E49" t="str">
            <v>B</v>
          </cell>
          <cell r="F49" t="str">
            <v xml:space="preserve">Ananda Rizky Firmansyah baik dalam mengetahui gerak tari kreasi daerah.  Cukup dalam mengetahui karya seni rupa teknik tempel. </v>
          </cell>
        </row>
        <row r="50">
          <cell r="B50">
            <v>47</v>
          </cell>
          <cell r="C50" t="str">
            <v>SAFIRA NUR LAYLA RAMADHANI</v>
          </cell>
          <cell r="D50">
            <v>79.791666666666671</v>
          </cell>
          <cell r="E50" t="str">
            <v>B</v>
          </cell>
          <cell r="F50" t="str">
            <v xml:space="preserve">Ananda Safira Nur Layla Ramadhani baik dalam mengetahui gerak tari kreasi daerah.  Cukup dalam mengetahui karya seni rupa teknik tempel. </v>
          </cell>
        </row>
        <row r="51">
          <cell r="B51">
            <v>48</v>
          </cell>
          <cell r="C51" t="str">
            <v>SHANASTRI RUFAIDA</v>
          </cell>
          <cell r="D51">
            <v>79.791666666666671</v>
          </cell>
          <cell r="E51" t="str">
            <v>B</v>
          </cell>
          <cell r="F51" t="str">
            <v xml:space="preserve">Ananda Shanastri Rufaida baik dalam mengetahui gerak tari kreasi daerah.  Cukup dalam mengetahui karya seni rupa teknik tempel. </v>
          </cell>
        </row>
        <row r="52">
          <cell r="B52">
            <v>49</v>
          </cell>
          <cell r="C52" t="str">
            <v>SHIAM SAHARA</v>
          </cell>
          <cell r="D52">
            <v>79.791666666666671</v>
          </cell>
          <cell r="E52" t="str">
            <v>B</v>
          </cell>
          <cell r="F52" t="str">
            <v xml:space="preserve">Ananda Shiam Sahara baik dalam mengetahui gerak tari kreasi daerah.  Cukup dalam mengetahui karya seni rupa teknik tempel. </v>
          </cell>
        </row>
        <row r="53">
          <cell r="B53">
            <v>50</v>
          </cell>
          <cell r="C53" t="str">
            <v>SUSAN APRILIA PUTRI</v>
          </cell>
          <cell r="D53">
            <v>79.791666666666671</v>
          </cell>
          <cell r="E53" t="str">
            <v>B</v>
          </cell>
          <cell r="F53" t="str">
            <v xml:space="preserve">Ananda Susan Aprilia Putri baik dalam mengetahui gerak tari kreasi daerah.  Cukup dalam mengetahui karya seni rupa teknik tempel. </v>
          </cell>
        </row>
      </sheetData>
      <sheetData sheetId="17"/>
      <sheetData sheetId="18">
        <row r="4">
          <cell r="B4">
            <v>1</v>
          </cell>
          <cell r="C4" t="str">
            <v>AZKA AFINA KHOIRUL IZA</v>
          </cell>
          <cell r="D4">
            <v>79.791666666666671</v>
          </cell>
          <cell r="E4" t="str">
            <v>B</v>
          </cell>
          <cell r="F4" t="str">
            <v>Ananda Azka Afina Khoirul Iza baik dalam Menjelaskan manfaat keberagaman karakteristik individu dalam kehidupan sehari-hari..  Cukup dalam Mengidentifikasi berbagai bentuk keberagaman suku bangsa, sosial, dan budaya di Indonesia yang terikat persatuan dan</v>
          </cell>
        </row>
        <row r="5">
          <cell r="B5">
            <v>2</v>
          </cell>
          <cell r="C5" t="str">
            <v>BAGUS WIDA KANAKA</v>
          </cell>
          <cell r="D5">
            <v>79.791666666666671</v>
          </cell>
          <cell r="E5" t="str">
            <v>B</v>
          </cell>
          <cell r="F5" t="str">
            <v>Ananda Bagus Wida Kanaka baik dalam Menjelaskan manfaat keberagaman karakteristik individu dalam kehidupan sehari-hari..  Cukup dalam Mengidentifikasi berbagai bentuk keberagaman suku bangsa, sosial, dan budaya di Indonesia yang terikat persatuan dan kesa</v>
          </cell>
        </row>
        <row r="6">
          <cell r="B6">
            <v>3</v>
          </cell>
          <cell r="C6" t="str">
            <v>DENI FIRYA ATHALLAH PRADINAYA</v>
          </cell>
          <cell r="D6">
            <v>79.791666666666671</v>
          </cell>
          <cell r="E6" t="str">
            <v>B</v>
          </cell>
          <cell r="F6" t="str">
            <v>Ananda Deni Firya Athallah Pradinaya baik dalam Menjelaskan manfaat keberagaman karakteristik individu dalam kehidupan sehari-hari..  Cukup dalam Mengidentifikasi berbagai bentuk keberagaman suku bangsa, sosial, dan budaya di Indonesia yang terikat persat</v>
          </cell>
        </row>
        <row r="7">
          <cell r="B7">
            <v>4</v>
          </cell>
          <cell r="C7" t="str">
            <v>DEWI GALUH MULANSARI</v>
          </cell>
          <cell r="D7">
            <v>79.791666666666671</v>
          </cell>
          <cell r="E7" t="str">
            <v>B</v>
          </cell>
          <cell r="F7" t="str">
            <v>Ananda Dewi Galuh Mulansari baik dalam Menjelaskan manfaat keberagaman karakteristik individu dalam kehidupan sehari-hari..  Cukup dalam Mengidentifikasi berbagai bentuk keberagaman suku bangsa, sosial, dan budaya di Indonesia yang terikat persatuan dan k</v>
          </cell>
        </row>
        <row r="8">
          <cell r="B8">
            <v>5</v>
          </cell>
          <cell r="C8" t="str">
            <v>DIAN PUJI LESTARI</v>
          </cell>
          <cell r="D8">
            <v>79.791666666666671</v>
          </cell>
          <cell r="E8" t="str">
            <v>B</v>
          </cell>
          <cell r="F8" t="str">
            <v>Ananda Dian Puji Lestari baik dalam Menjelaskan manfaat keberagaman karakteristik individu dalam kehidupan sehari-hari..  Cukup dalam Mengidentifikasi berbagai bentuk keberagaman suku bangsa, sosial, dan budaya di Indonesia yang terikat persatuan dan kesa</v>
          </cell>
        </row>
        <row r="9">
          <cell r="B9">
            <v>6</v>
          </cell>
          <cell r="C9" t="str">
            <v>Hafidz Langgeng Prasetyo</v>
          </cell>
          <cell r="D9">
            <v>79.791666666666671</v>
          </cell>
          <cell r="E9" t="str">
            <v>B</v>
          </cell>
          <cell r="F9" t="str">
            <v>Ananda Hafidz Langgeng Prasetyo baik dalam Menjelaskan manfaat keberagaman karakteristik individu dalam kehidupan sehari-hari..  Cukup dalam Mengidentifikasi berbagai bentuk keberagaman suku bangsa, sosial, dan budaya di Indonesia yang terikat persatuan d</v>
          </cell>
        </row>
        <row r="10">
          <cell r="B10">
            <v>7</v>
          </cell>
          <cell r="C10" t="str">
            <v>JALU ARTHA AJI MANGGALA HANDOKO</v>
          </cell>
          <cell r="D10">
            <v>79.791666666666671</v>
          </cell>
          <cell r="E10" t="str">
            <v>B</v>
          </cell>
          <cell r="F10" t="str">
            <v>Ananda Jalu Artha Aji Manggala Handoko baik dalam Menjelaskan manfaat keberagaman karakteristik individu dalam kehidupan sehari-hari..  Cukup dalam Mengidentifikasi berbagai bentuk keberagaman suku bangsa, sosial, dan budaya di Indonesia yang terikat pers</v>
          </cell>
        </row>
        <row r="11">
          <cell r="B11">
            <v>8</v>
          </cell>
          <cell r="C11" t="str">
            <v>LAURENDHO RADIEFCA MURDIONO</v>
          </cell>
          <cell r="D11">
            <v>79.791666666666671</v>
          </cell>
          <cell r="E11" t="str">
            <v>B</v>
          </cell>
          <cell r="F11" t="str">
            <v>Ananda Laurendho Radiefca Murdiono baik dalam Menjelaskan manfaat keberagaman karakteristik individu dalam kehidupan sehari-hari..  Cukup dalam Mengidentifikasi berbagai bentuk keberagaman suku bangsa, sosial, dan budaya di Indonesia yang terikat persatua</v>
          </cell>
        </row>
        <row r="12">
          <cell r="B12">
            <v>9</v>
          </cell>
          <cell r="C12" t="str">
            <v>MARSYA MAYDINA DWI RISQITA</v>
          </cell>
          <cell r="D12">
            <v>79.791666666666671</v>
          </cell>
          <cell r="E12" t="str">
            <v>B</v>
          </cell>
          <cell r="F12" t="str">
            <v>Ananda Marsya Maydina Dwi Risqita baik dalam Menjelaskan manfaat keberagaman karakteristik individu dalam kehidupan sehari-hari..  Cukup dalam Mengidentifikasi berbagai bentuk keberagaman suku bangsa, sosial, dan budaya di Indonesia yang terikat persatuan</v>
          </cell>
        </row>
        <row r="13">
          <cell r="B13">
            <v>10</v>
          </cell>
          <cell r="C13" t="str">
            <v>MILA SARASWATI</v>
          </cell>
          <cell r="D13">
            <v>79.791666666666671</v>
          </cell>
          <cell r="E13" t="str">
            <v>B</v>
          </cell>
          <cell r="F13" t="str">
            <v>Ananda Mila Saraswati baik dalam Menjelaskan manfaat keberagaman karakteristik individu dalam kehidupan sehari-hari..  Cukup dalam Mengidentifikasi berbagai bentuk keberagaman suku bangsa, sosial, dan budaya di Indonesia yang terikat persatuan dan kesatua</v>
          </cell>
        </row>
        <row r="14">
          <cell r="B14">
            <v>11</v>
          </cell>
          <cell r="C14" t="str">
            <v>MUHAMMAD ARKAN ALLY RACHMAD</v>
          </cell>
          <cell r="D14">
            <v>79.791666666666671</v>
          </cell>
          <cell r="E14" t="str">
            <v>B</v>
          </cell>
          <cell r="F14" t="str">
            <v>Ananda Muhammad Arkan Ally Rachmad baik dalam Menjelaskan manfaat keberagaman karakteristik individu dalam kehidupan sehari-hari..  Cukup dalam Mengidentifikasi berbagai bentuk keberagaman suku bangsa, sosial, dan budaya di Indonesia yang terikat persatua</v>
          </cell>
        </row>
        <row r="15">
          <cell r="B15">
            <v>12</v>
          </cell>
          <cell r="C15" t="str">
            <v>MUHAMMAD REVIAN ABDULLOH FAQIH</v>
          </cell>
          <cell r="D15">
            <v>79.791666666666671</v>
          </cell>
          <cell r="E15" t="str">
            <v>B</v>
          </cell>
          <cell r="F15" t="str">
            <v>Ananda Muhammad Revian Abdulloh Faqih baik dalam Menjelaskan manfaat keberagaman karakteristik individu dalam kehidupan sehari-hari..  Cukup dalam Mengidentifikasi berbagai bentuk keberagaman suku bangsa, sosial, dan budaya di Indonesia yang terikat persa</v>
          </cell>
        </row>
        <row r="16">
          <cell r="B16">
            <v>13</v>
          </cell>
          <cell r="C16" t="str">
            <v>NABILA AYUNINGTIAS</v>
          </cell>
          <cell r="D16">
            <v>79.791666666666671</v>
          </cell>
          <cell r="E16" t="str">
            <v>B</v>
          </cell>
          <cell r="F16" t="str">
            <v>Ananda Nabila Ayuningtias baik dalam Menjelaskan manfaat keberagaman karakteristik individu dalam kehidupan sehari-hari..  Cukup dalam Mengidentifikasi berbagai bentuk keberagaman suku bangsa, sosial, dan budaya di Indonesia yang terikat persatuan dan kes</v>
          </cell>
        </row>
        <row r="17">
          <cell r="B17">
            <v>14</v>
          </cell>
          <cell r="C17" t="str">
            <v>NARESWARI MASAYU PUSPANINGRUM</v>
          </cell>
          <cell r="D17">
            <v>79.791666666666671</v>
          </cell>
          <cell r="E17" t="str">
            <v>B</v>
          </cell>
          <cell r="F17" t="str">
            <v>Ananda Nareswari Masayu Puspaningrum baik dalam Menjelaskan manfaat keberagaman karakteristik individu dalam kehidupan sehari-hari..  Cukup dalam Mengidentifikasi berbagai bentuk keberagaman suku bangsa, sosial, dan budaya di Indonesia yang terikat persat</v>
          </cell>
        </row>
        <row r="18">
          <cell r="B18">
            <v>15</v>
          </cell>
          <cell r="C18" t="str">
            <v>NOVA SASMYTA</v>
          </cell>
          <cell r="D18">
            <v>79.791666666666671</v>
          </cell>
          <cell r="E18" t="str">
            <v>B</v>
          </cell>
          <cell r="F18" t="str">
            <v>Ananda Nova Sasmyta baik dalam Menjelaskan manfaat keberagaman karakteristik individu dalam kehidupan sehari-hari..  Cukup dalam Mengidentifikasi berbagai bentuk keberagaman suku bangsa, sosial, dan budaya di Indonesia yang terikat persatuan dan kesatuan.</v>
          </cell>
        </row>
        <row r="19">
          <cell r="B19">
            <v>16</v>
          </cell>
          <cell r="C19" t="str">
            <v>RIDHA RAHMATUL AULA RIDWAN</v>
          </cell>
          <cell r="D19">
            <v>79.791666666666671</v>
          </cell>
          <cell r="E19" t="str">
            <v>B</v>
          </cell>
          <cell r="F19" t="str">
            <v>Ananda Ridha Rahmatul Aula Ridwan baik dalam Menjelaskan manfaat keberagaman karakteristik individu dalam kehidupan sehari-hari..  Cukup dalam Mengidentifikasi berbagai bentuk keberagaman suku bangsa, sosial, dan budaya di Indonesia yang terikat persatuan</v>
          </cell>
        </row>
        <row r="20">
          <cell r="B20">
            <v>17</v>
          </cell>
          <cell r="C20" t="str">
            <v>RIFDA SALSABILA PURNAMA</v>
          </cell>
          <cell r="D20">
            <v>79.791666666666671</v>
          </cell>
          <cell r="E20" t="str">
            <v>B</v>
          </cell>
          <cell r="F20" t="str">
            <v>Ananda Rifda Salsabila Purnama baik dalam Menjelaskan manfaat keberagaman karakteristik individu dalam kehidupan sehari-hari..  Cukup dalam Mengidentifikasi berbagai bentuk keberagaman suku bangsa, sosial, dan budaya di Indonesia yang terikat persatuan da</v>
          </cell>
        </row>
        <row r="21">
          <cell r="B21">
            <v>18</v>
          </cell>
          <cell r="C21" t="str">
            <v>RIZKI INTAN KURNIAENDAH</v>
          </cell>
          <cell r="D21">
            <v>79.791666666666671</v>
          </cell>
          <cell r="E21" t="str">
            <v>B</v>
          </cell>
          <cell r="F21" t="str">
            <v>Ananda Rizki Intan Kurniaendah baik dalam Menjelaskan manfaat keberagaman karakteristik individu dalam kehidupan sehari-hari..  Cukup dalam Mengidentifikasi berbagai bentuk keberagaman suku bangsa, sosial, dan budaya di Indonesia yang terikat persatuan da</v>
          </cell>
        </row>
        <row r="22">
          <cell r="B22">
            <v>19</v>
          </cell>
          <cell r="C22" t="str">
            <v>RIZKY FIRMANSYAH</v>
          </cell>
          <cell r="D22">
            <v>79.791666666666671</v>
          </cell>
          <cell r="E22" t="str">
            <v>B</v>
          </cell>
          <cell r="F22" t="str">
            <v>Ananda Rizky Firmansyah baik dalam Menjelaskan manfaat keberagaman karakteristik individu dalam kehidupan sehari-hari..  Cukup dalam Mengidentifikasi berbagai bentuk keberagaman suku bangsa, sosial, dan budaya di Indonesia yang terikat persatuan dan kesat</v>
          </cell>
        </row>
        <row r="23">
          <cell r="B23">
            <v>20</v>
          </cell>
          <cell r="C23" t="str">
            <v>SAFIRA NUR LAYLA RAMADHANI</v>
          </cell>
          <cell r="D23">
            <v>79.791666666666671</v>
          </cell>
          <cell r="E23" t="str">
            <v>B</v>
          </cell>
          <cell r="F23" t="str">
            <v>Ananda Safira Nur Layla Ramadhani baik dalam Menjelaskan manfaat keberagaman karakteristik individu dalam kehidupan sehari-hari..  Cukup dalam Mengidentifikasi berbagai bentuk keberagaman suku bangsa, sosial, dan budaya di Indonesia yang terikat persatuan</v>
          </cell>
        </row>
        <row r="24">
          <cell r="B24">
            <v>21</v>
          </cell>
          <cell r="C24" t="str">
            <v>SHANASTRI RUFAIDA</v>
          </cell>
          <cell r="D24">
            <v>79.791666666666671</v>
          </cell>
          <cell r="E24" t="str">
            <v>B</v>
          </cell>
          <cell r="F24" t="str">
            <v>Ananda Shanastri Rufaida baik dalam Menjelaskan manfaat keberagaman karakteristik individu dalam kehidupan sehari-hari..  Cukup dalam Mengidentifikasi berbagai bentuk keberagaman suku bangsa, sosial, dan budaya di Indonesia yang terikat persatuan dan kesa</v>
          </cell>
        </row>
        <row r="25">
          <cell r="B25">
            <v>22</v>
          </cell>
          <cell r="C25" t="str">
            <v>SHIAM SAHARA</v>
          </cell>
          <cell r="D25">
            <v>79.791666666666671</v>
          </cell>
          <cell r="E25" t="str">
            <v>B</v>
          </cell>
          <cell r="F25" t="str">
            <v>Ananda Shiam Sahara baik dalam Menjelaskan manfaat keberagaman karakteristik individu dalam kehidupan sehari-hari..  Cukup dalam Mengidentifikasi berbagai bentuk keberagaman suku bangsa, sosial, dan budaya di Indonesia yang terikat persatuan dan kesatuan.</v>
          </cell>
        </row>
        <row r="26">
          <cell r="B26">
            <v>23</v>
          </cell>
          <cell r="C26" t="str">
            <v>SUSAN APRILIA PUTRI</v>
          </cell>
          <cell r="D26">
            <v>79.791666666666671</v>
          </cell>
          <cell r="E26" t="str">
            <v>B</v>
          </cell>
          <cell r="F26" t="str">
            <v>Ananda Susan Aprilia Putri baik dalam Menjelaskan manfaat keberagaman karakteristik individu dalam kehidupan sehari-hari..  Cukup dalam Mengidentifikasi berbagai bentuk keberagaman suku bangsa, sosial, dan budaya di Indonesia yang terikat persatuan dan ke</v>
          </cell>
        </row>
        <row r="27">
          <cell r="B27">
            <v>24</v>
          </cell>
          <cell r="C27" t="str">
            <v>SYIFAUL CHUSNA BANATU ROHMI HADI</v>
          </cell>
          <cell r="D27">
            <v>79.791666666666671</v>
          </cell>
          <cell r="E27" t="str">
            <v>B</v>
          </cell>
          <cell r="F27" t="str">
            <v>Ananda Syifaul Chusna Banatu Rohmi Hadi baik dalam Menjelaskan manfaat keberagaman karakteristik individu dalam kehidupan sehari-hari..  Cukup dalam Mengidentifikasi berbagai bentuk keberagaman suku bangsa, sosial, dan budaya di Indonesia yang terikat per</v>
          </cell>
        </row>
        <row r="28">
          <cell r="B28">
            <v>25</v>
          </cell>
          <cell r="C28" t="str">
            <v>VANESSA VICKY AYU LESTARI</v>
          </cell>
          <cell r="D28">
            <v>79.791666666666671</v>
          </cell>
          <cell r="E28" t="str">
            <v>B</v>
          </cell>
          <cell r="F28" t="str">
            <v xml:space="preserve">Ananda Vanessa Vicky Ayu Lestari baik dalam Menjelaskan manfaat keberagaman karakteristik individu dalam kehidupan sehari-hari..  Cukup dalam Mengidentifikasi berbagai bentuk keberagaman suku bangsa, sosial, dan budaya di Indonesia yang terikat persatuan </v>
          </cell>
        </row>
        <row r="29">
          <cell r="B29">
            <v>26</v>
          </cell>
          <cell r="C29" t="str">
            <v>WIBI NUR FIRMANSYAH</v>
          </cell>
          <cell r="D29">
            <v>79.791666666666671</v>
          </cell>
          <cell r="E29" t="str">
            <v>B</v>
          </cell>
          <cell r="F29" t="str">
            <v>Ananda Wibi Nur Firmansyah baik dalam Menjelaskan manfaat keberagaman karakteristik individu dalam kehidupan sehari-hari..  Cukup dalam Mengidentifikasi berbagai bentuk keberagaman suku bangsa, sosial, dan budaya di Indonesia yang terikat persatuan dan ke</v>
          </cell>
        </row>
        <row r="30">
          <cell r="B30">
            <v>27</v>
          </cell>
          <cell r="C30" t="str">
            <v>ZULFIDA NURUL MAZIDAH</v>
          </cell>
          <cell r="D30">
            <v>79.791666666666671</v>
          </cell>
          <cell r="E30" t="str">
            <v>B</v>
          </cell>
          <cell r="F30" t="str">
            <v xml:space="preserve">Ananda Zulfida Nurul Mazidah baik dalam Menjelaskan manfaat keberagaman karakteristik individu dalam kehidupan sehari-hari..  Cukup dalam Mengidentifikasi berbagai bentuk keberagaman suku bangsa, sosial, dan budaya di Indonesia yang terikat persatuan dan </v>
          </cell>
        </row>
        <row r="31">
          <cell r="B31">
            <v>28</v>
          </cell>
          <cell r="C31" t="str">
            <v>AZKA AFINA KHOIRUL IZA</v>
          </cell>
          <cell r="D31">
            <v>79.791666666666671</v>
          </cell>
          <cell r="E31" t="str">
            <v>B</v>
          </cell>
          <cell r="F31" t="str">
            <v>Ananda Azka Afina Khoirul Iza baik dalam Menjelaskan manfaat keberagaman karakteristik individu dalam kehidupan sehari-hari..  Cukup dalam Mengidentifikasi berbagai bentuk keberagaman suku bangsa, sosial, dan budaya di Indonesia yang terikat persatuan dan</v>
          </cell>
        </row>
        <row r="32">
          <cell r="B32">
            <v>29</v>
          </cell>
          <cell r="C32" t="str">
            <v>BAGUS WIDA KANAKA</v>
          </cell>
          <cell r="D32">
            <v>79.791666666666671</v>
          </cell>
          <cell r="E32" t="str">
            <v>B</v>
          </cell>
          <cell r="F32" t="str">
            <v>Ananda Bagus Wida Kanaka baik dalam Menjelaskan manfaat keberagaman karakteristik individu dalam kehidupan sehari-hari..  Cukup dalam Mengidentifikasi berbagai bentuk keberagaman suku bangsa, sosial, dan budaya di Indonesia yang terikat persatuan dan kesa</v>
          </cell>
        </row>
        <row r="33">
          <cell r="B33">
            <v>30</v>
          </cell>
          <cell r="C33" t="str">
            <v>DENI FIRYA ATHALLAH PRADINAYA</v>
          </cell>
          <cell r="D33">
            <v>79.791666666666671</v>
          </cell>
          <cell r="E33" t="str">
            <v>B</v>
          </cell>
          <cell r="F33" t="str">
            <v>Ananda Deni Firya Athallah Pradinaya baik dalam Menjelaskan manfaat keberagaman karakteristik individu dalam kehidupan sehari-hari..  Cukup dalam Mengidentifikasi berbagai bentuk keberagaman suku bangsa, sosial, dan budaya di Indonesia yang terikat persat</v>
          </cell>
        </row>
        <row r="34">
          <cell r="B34">
            <v>31</v>
          </cell>
          <cell r="C34" t="str">
            <v>DEWI GALUH MULANSARI</v>
          </cell>
          <cell r="D34">
            <v>79.791666666666671</v>
          </cell>
          <cell r="E34" t="str">
            <v>B</v>
          </cell>
          <cell r="F34" t="str">
            <v>Ananda Dewi Galuh Mulansari baik dalam Menjelaskan manfaat keberagaman karakteristik individu dalam kehidupan sehari-hari..  Cukup dalam Mengidentifikasi berbagai bentuk keberagaman suku bangsa, sosial, dan budaya di Indonesia yang terikat persatuan dan k</v>
          </cell>
        </row>
        <row r="35">
          <cell r="B35">
            <v>32</v>
          </cell>
          <cell r="C35" t="str">
            <v>DIAN PUJI LESTARI</v>
          </cell>
          <cell r="D35">
            <v>79.791666666666671</v>
          </cell>
          <cell r="E35" t="str">
            <v>B</v>
          </cell>
          <cell r="F35" t="str">
            <v>Ananda Dian Puji Lestari baik dalam Menjelaskan manfaat keberagaman karakteristik individu dalam kehidupan sehari-hari..  Cukup dalam Mengidentifikasi berbagai bentuk keberagaman suku bangsa, sosial, dan budaya di Indonesia yang terikat persatuan dan kesa</v>
          </cell>
        </row>
        <row r="36">
          <cell r="B36">
            <v>33</v>
          </cell>
          <cell r="C36" t="str">
            <v>Hafidz Langgeng Prasetyo</v>
          </cell>
          <cell r="D36">
            <v>79.791666666666671</v>
          </cell>
          <cell r="E36" t="str">
            <v>B</v>
          </cell>
          <cell r="F36" t="str">
            <v>Ananda Hafidz Langgeng Prasetyo baik dalam Menjelaskan manfaat keberagaman karakteristik individu dalam kehidupan sehari-hari..  Cukup dalam Mengidentifikasi berbagai bentuk keberagaman suku bangsa, sosial, dan budaya di Indonesia yang terikat persatuan d</v>
          </cell>
        </row>
        <row r="37">
          <cell r="B37">
            <v>34</v>
          </cell>
          <cell r="C37" t="str">
            <v>JALU ARTHA AJI MANGGALA HANDOKO</v>
          </cell>
          <cell r="D37">
            <v>79.791666666666671</v>
          </cell>
          <cell r="E37" t="str">
            <v>B</v>
          </cell>
          <cell r="F37" t="str">
            <v>Ananda Jalu Artha Aji Manggala Handoko baik dalam Menjelaskan manfaat keberagaman karakteristik individu dalam kehidupan sehari-hari..  Cukup dalam Mengidentifikasi berbagai bentuk keberagaman suku bangsa, sosial, dan budaya di Indonesia yang terikat pers</v>
          </cell>
        </row>
        <row r="38">
          <cell r="B38">
            <v>35</v>
          </cell>
          <cell r="C38" t="str">
            <v>LAURENDHO RADIEFCA MURDIONO</v>
          </cell>
          <cell r="D38">
            <v>79.791666666666671</v>
          </cell>
          <cell r="E38" t="str">
            <v>B</v>
          </cell>
          <cell r="F38" t="str">
            <v>Ananda Laurendho Radiefca Murdiono baik dalam Menjelaskan manfaat keberagaman karakteristik individu dalam kehidupan sehari-hari..  Cukup dalam Mengidentifikasi berbagai bentuk keberagaman suku bangsa, sosial, dan budaya di Indonesia yang terikat persatua</v>
          </cell>
        </row>
        <row r="39">
          <cell r="B39">
            <v>36</v>
          </cell>
          <cell r="C39" t="str">
            <v>MARSYA MAYDINA DWI RISQITA</v>
          </cell>
          <cell r="D39">
            <v>79.791666666666671</v>
          </cell>
          <cell r="E39" t="str">
            <v>B</v>
          </cell>
          <cell r="F39" t="str">
            <v>Ananda Marsya Maydina Dwi Risqita baik dalam Menjelaskan manfaat keberagaman karakteristik individu dalam kehidupan sehari-hari..  Cukup dalam Mengidentifikasi berbagai bentuk keberagaman suku bangsa, sosial, dan budaya di Indonesia yang terikat persatuan</v>
          </cell>
        </row>
        <row r="40">
          <cell r="B40">
            <v>37</v>
          </cell>
          <cell r="C40" t="str">
            <v>MILA SARASWATI</v>
          </cell>
          <cell r="D40">
            <v>79.791666666666671</v>
          </cell>
          <cell r="E40" t="str">
            <v>B</v>
          </cell>
          <cell r="F40" t="str">
            <v>Ananda Mila Saraswati baik dalam Menjelaskan manfaat keberagaman karakteristik individu dalam kehidupan sehari-hari..  Cukup dalam Mengidentifikasi berbagai bentuk keberagaman suku bangsa, sosial, dan budaya di Indonesia yang terikat persatuan dan kesatua</v>
          </cell>
        </row>
        <row r="41">
          <cell r="B41">
            <v>38</v>
          </cell>
          <cell r="C41" t="str">
            <v>MUHAMMAD ARKAN ALLY RACHMAD</v>
          </cell>
          <cell r="D41">
            <v>79.791666666666671</v>
          </cell>
          <cell r="E41" t="str">
            <v>B</v>
          </cell>
          <cell r="F41" t="str">
            <v>Ananda Muhammad Arkan Ally Rachmad baik dalam Menjelaskan manfaat keberagaman karakteristik individu dalam kehidupan sehari-hari..  Cukup dalam Mengidentifikasi berbagai bentuk keberagaman suku bangsa, sosial, dan budaya di Indonesia yang terikat persatua</v>
          </cell>
        </row>
        <row r="42">
          <cell r="B42">
            <v>39</v>
          </cell>
          <cell r="C42" t="str">
            <v>MUHAMMAD REVIAN ABDULLOH FAQIH</v>
          </cell>
          <cell r="D42">
            <v>79.791666666666671</v>
          </cell>
          <cell r="E42" t="str">
            <v>B</v>
          </cell>
          <cell r="F42" t="str">
            <v>Ananda Muhammad Revian Abdulloh Faqih baik dalam Menjelaskan manfaat keberagaman karakteristik individu dalam kehidupan sehari-hari..  Cukup dalam Mengidentifikasi berbagai bentuk keberagaman suku bangsa, sosial, dan budaya di Indonesia yang terikat persa</v>
          </cell>
        </row>
        <row r="43">
          <cell r="B43">
            <v>40</v>
          </cell>
          <cell r="C43" t="str">
            <v>NABILA AYUNINGTIAS</v>
          </cell>
          <cell r="D43">
            <v>79.791666666666671</v>
          </cell>
          <cell r="E43" t="str">
            <v>B</v>
          </cell>
          <cell r="F43" t="str">
            <v>Ananda Nabila Ayuningtias baik dalam Menjelaskan manfaat keberagaman karakteristik individu dalam kehidupan sehari-hari..  Cukup dalam Mengidentifikasi berbagai bentuk keberagaman suku bangsa, sosial, dan budaya di Indonesia yang terikat persatuan dan kes</v>
          </cell>
        </row>
        <row r="44">
          <cell r="B44">
            <v>41</v>
          </cell>
          <cell r="C44" t="str">
            <v>NARESWARI MASAYU PUSPANINGRUM</v>
          </cell>
          <cell r="D44">
            <v>79.791666666666671</v>
          </cell>
          <cell r="E44" t="str">
            <v>B</v>
          </cell>
          <cell r="F44" t="str">
            <v>Ananda Nareswari Masayu Puspaningrum baik dalam Menjelaskan manfaat keberagaman karakteristik individu dalam kehidupan sehari-hari..  Cukup dalam Mengidentifikasi berbagai bentuk keberagaman suku bangsa, sosial, dan budaya di Indonesia yang terikat persat</v>
          </cell>
        </row>
        <row r="45">
          <cell r="B45">
            <v>42</v>
          </cell>
          <cell r="C45" t="str">
            <v>NOVA SASMYTA</v>
          </cell>
          <cell r="D45">
            <v>79.791666666666671</v>
          </cell>
          <cell r="E45" t="str">
            <v>B</v>
          </cell>
          <cell r="F45" t="str">
            <v>Ananda Nova Sasmyta baik dalam Menjelaskan manfaat keberagaman karakteristik individu dalam kehidupan sehari-hari..  Cukup dalam Mengidentifikasi berbagai bentuk keberagaman suku bangsa, sosial, dan budaya di Indonesia yang terikat persatuan dan kesatuan.</v>
          </cell>
        </row>
        <row r="46">
          <cell r="B46">
            <v>43</v>
          </cell>
          <cell r="C46" t="str">
            <v>RIDHA RAHMATUL AULA RIDWAN</v>
          </cell>
          <cell r="D46">
            <v>79.791666666666671</v>
          </cell>
          <cell r="E46" t="str">
            <v>B</v>
          </cell>
          <cell r="F46" t="str">
            <v>Ananda Ridha Rahmatul Aula Ridwan baik dalam Menjelaskan manfaat keberagaman karakteristik individu dalam kehidupan sehari-hari..  Cukup dalam Mengidentifikasi berbagai bentuk keberagaman suku bangsa, sosial, dan budaya di Indonesia yang terikat persatuan</v>
          </cell>
        </row>
        <row r="47">
          <cell r="B47">
            <v>44</v>
          </cell>
          <cell r="C47" t="str">
            <v>RIFDA SALSABILA PURNAMA</v>
          </cell>
          <cell r="D47">
            <v>79.791666666666671</v>
          </cell>
          <cell r="E47" t="str">
            <v>B</v>
          </cell>
          <cell r="F47" t="str">
            <v>Ananda Rifda Salsabila Purnama baik dalam Menjelaskan manfaat keberagaman karakteristik individu dalam kehidupan sehari-hari..  Cukup dalam Mengidentifikasi berbagai bentuk keberagaman suku bangsa, sosial, dan budaya di Indonesia yang terikat persatuan da</v>
          </cell>
        </row>
        <row r="48">
          <cell r="B48">
            <v>45</v>
          </cell>
          <cell r="C48" t="str">
            <v>RIZKI INTAN KURNIAENDAH</v>
          </cell>
          <cell r="D48">
            <v>79.791666666666671</v>
          </cell>
          <cell r="E48" t="str">
            <v>B</v>
          </cell>
          <cell r="F48" t="str">
            <v>Ananda Rizki Intan Kurniaendah baik dalam Menjelaskan manfaat keberagaman karakteristik individu dalam kehidupan sehari-hari..  Cukup dalam Mengidentifikasi berbagai bentuk keberagaman suku bangsa, sosial, dan budaya di Indonesia yang terikat persatuan da</v>
          </cell>
        </row>
        <row r="49">
          <cell r="B49">
            <v>46</v>
          </cell>
          <cell r="C49" t="str">
            <v>RIZKY FIRMANSYAH</v>
          </cell>
          <cell r="D49">
            <v>79.791666666666671</v>
          </cell>
          <cell r="E49" t="str">
            <v>B</v>
          </cell>
          <cell r="F49" t="str">
            <v>Ananda Rizky Firmansyah baik dalam Menjelaskan manfaat keberagaman karakteristik individu dalam kehidupan sehari-hari..  Cukup dalam Mengidentifikasi berbagai bentuk keberagaman suku bangsa, sosial, dan budaya di Indonesia yang terikat persatuan dan kesat</v>
          </cell>
        </row>
        <row r="50">
          <cell r="B50">
            <v>47</v>
          </cell>
          <cell r="C50" t="str">
            <v>SAFIRA NUR LAYLA RAMADHANI</v>
          </cell>
          <cell r="D50">
            <v>79.791666666666671</v>
          </cell>
          <cell r="E50" t="str">
            <v>B</v>
          </cell>
          <cell r="F50" t="str">
            <v>Ananda Safira Nur Layla Ramadhani baik dalam Menjelaskan manfaat keberagaman karakteristik individu dalam kehidupan sehari-hari..  Cukup dalam Mengidentifikasi berbagai bentuk keberagaman suku bangsa, sosial, dan budaya di Indonesia yang terikat persatuan</v>
          </cell>
        </row>
        <row r="51">
          <cell r="B51">
            <v>48</v>
          </cell>
          <cell r="C51" t="str">
            <v>SHANASTRI RUFAIDA</v>
          </cell>
          <cell r="D51">
            <v>79.791666666666671</v>
          </cell>
          <cell r="E51" t="str">
            <v>B</v>
          </cell>
          <cell r="F51" t="str">
            <v>Ananda Shanastri Rufaida baik dalam Menjelaskan manfaat keberagaman karakteristik individu dalam kehidupan sehari-hari..  Cukup dalam Mengidentifikasi berbagai bentuk keberagaman suku bangsa, sosial, dan budaya di Indonesia yang terikat persatuan dan kesa</v>
          </cell>
        </row>
        <row r="52">
          <cell r="B52">
            <v>49</v>
          </cell>
          <cell r="C52" t="str">
            <v>SHIAM SAHARA</v>
          </cell>
          <cell r="D52">
            <v>79.791666666666671</v>
          </cell>
          <cell r="E52" t="str">
            <v>B</v>
          </cell>
          <cell r="F52" t="str">
            <v>Ananda Shiam Sahara baik dalam Menjelaskan manfaat keberagaman karakteristik individu dalam kehidupan sehari-hari..  Cukup dalam Mengidentifikasi berbagai bentuk keberagaman suku bangsa, sosial, dan budaya di Indonesia yang terikat persatuan dan kesatuan.</v>
          </cell>
        </row>
        <row r="53">
          <cell r="B53">
            <v>50</v>
          </cell>
          <cell r="C53" t="str">
            <v>SUSAN APRILIA PUTRI</v>
          </cell>
          <cell r="D53">
            <v>79.791666666666671</v>
          </cell>
          <cell r="E53" t="str">
            <v>B</v>
          </cell>
          <cell r="F53" t="str">
            <v>Ananda Susan Aprilia Putri baik dalam Menjelaskan manfaat keberagaman karakteristik individu dalam kehidupan sehari-hari..  Cukup dalam Mengidentifikasi berbagai bentuk keberagaman suku bangsa, sosial, dan budaya di Indonesia yang terikat persatuan dan ke</v>
          </cell>
        </row>
      </sheetData>
      <sheetData sheetId="19"/>
      <sheetData sheetId="20">
        <row r="4">
          <cell r="B4">
            <v>1</v>
          </cell>
          <cell r="C4" t="str">
            <v>AZKA AFINA KHOIRUL IZA</v>
          </cell>
          <cell r="D4">
            <v>79.791666666666671</v>
          </cell>
          <cell r="E4" t="str">
            <v>B</v>
          </cell>
          <cell r="F4" t="str">
            <v>Ananda Azka Afina Khoirul Iza baik dalam Mengidentifikasi kegiatan ekonomi dan hubungannya dengan berbagai bidang pekerjaan, serta kehidupan sosial dan budaya di lingkungan sekitar sampai provinsi..  Cukup dalam Mengidentifikasi kerajaan Hindu dan/atau Bu</v>
          </cell>
        </row>
        <row r="5">
          <cell r="B5">
            <v>2</v>
          </cell>
          <cell r="C5" t="str">
            <v>BAGUS WIDA KANAKA</v>
          </cell>
          <cell r="D5">
            <v>79.791666666666671</v>
          </cell>
          <cell r="E5" t="str">
            <v>B</v>
          </cell>
          <cell r="F5" t="str">
            <v xml:space="preserve">Ananda Bagus Wida Kanaka baik dalam Mengidentifikasi kegiatan ekonomi dan hubungannya dengan berbagai bidang pekerjaan, serta kehidupan sosial dan budaya di lingkungan sekitar sampai provinsi..  Cukup dalam Mengidentifikasi kerajaan Hindu dan/atau Buddha </v>
          </cell>
        </row>
        <row r="6">
          <cell r="B6">
            <v>3</v>
          </cell>
          <cell r="C6" t="str">
            <v>DENI FIRYA ATHALLAH PRADINAYA</v>
          </cell>
          <cell r="D6">
            <v>79.791666666666671</v>
          </cell>
          <cell r="E6" t="str">
            <v>B</v>
          </cell>
          <cell r="F6" t="str">
            <v>Ananda Deni Firya Athallah Pradinaya Baik dalam Mengidentifikasi kegiatan ekonomi dan hubungannya dengan berbagai bidang pekerjaan, serta kehidupan sosial dan budaya di lingkungan sekitar sampai provinsi..  Baik dalam Mengidentifikasi kerajaan Hindu dan/a</v>
          </cell>
        </row>
        <row r="7">
          <cell r="B7">
            <v>4</v>
          </cell>
          <cell r="C7" t="str">
            <v>DEWI GALUH MULANSARI</v>
          </cell>
          <cell r="D7">
            <v>79.791666666666671</v>
          </cell>
          <cell r="E7" t="str">
            <v>B</v>
          </cell>
          <cell r="F7" t="str">
            <v>Ananda Dewi Galuh Mulansari baik dalam Mengidentifikasi kegiatan ekonomi dan hubungannya dengan berbagai bidang pekerjaan, serta kehidupan sosial dan budaya di lingkungan sekitar sampai provinsi..  Cukup dalam Mengidentifikasi kerajaan Hindu dan/atau Budd</v>
          </cell>
        </row>
        <row r="8">
          <cell r="B8">
            <v>5</v>
          </cell>
          <cell r="C8" t="str">
            <v>DIAN PUJI LESTARI</v>
          </cell>
          <cell r="D8">
            <v>79.791666666666671</v>
          </cell>
          <cell r="E8" t="str">
            <v>B</v>
          </cell>
          <cell r="F8" t="str">
            <v xml:space="preserve">Ananda Dian Puji Lestari baik dalam Mengidentifikasi kegiatan ekonomi dan hubungannya dengan berbagai bidang pekerjaan, serta kehidupan sosial dan budaya di lingkungan sekitar sampai provinsi..  Cukup dalam Mengidentifikasi kerajaan Hindu dan/atau Buddha </v>
          </cell>
        </row>
        <row r="9">
          <cell r="B9">
            <v>6</v>
          </cell>
          <cell r="C9" t="str">
            <v>Hafidz Langgeng Prasetyo</v>
          </cell>
          <cell r="D9">
            <v>79.791666666666671</v>
          </cell>
          <cell r="E9" t="str">
            <v>B</v>
          </cell>
          <cell r="F9" t="str">
            <v xml:space="preserve">Ananda Hafidz Langgeng Prasetyo baik dalam Mengidentifikasi kegiatan ekonomi dan hubungannya dengan berbagai bidang pekerjaan, serta kehidupan sosial dan budaya di lingkungan sekitar sampai provinsi..  Cukup dalam Mengidentifikasi kerajaan Hindu dan/atau </v>
          </cell>
        </row>
        <row r="10">
          <cell r="B10">
            <v>7</v>
          </cell>
          <cell r="C10" t="str">
            <v>JALU ARTHA AJI MANGGALA HANDOKO</v>
          </cell>
          <cell r="D10">
            <v>79.791666666666671</v>
          </cell>
          <cell r="E10" t="str">
            <v>B</v>
          </cell>
          <cell r="F10" t="str">
            <v>Ananda Jalu Artha Aji Manggala Handoko baik dalam Mengidentifikasi kegiatan ekonomi dan hubungannya dengan berbagai bidang pekerjaan, serta kehidupan sosial dan budaya di lingkungan sekitar sampai provinsi..  Cukup dalam Mengidentifikasi kerajaan Hindu da</v>
          </cell>
        </row>
        <row r="11">
          <cell r="B11">
            <v>8</v>
          </cell>
          <cell r="C11" t="str">
            <v>LAURENDHO RADIEFCA MURDIONO</v>
          </cell>
          <cell r="D11">
            <v>79.791666666666671</v>
          </cell>
          <cell r="E11" t="str">
            <v>B</v>
          </cell>
          <cell r="F11" t="str">
            <v>Ananda Laurendho Radiefca Murdiono baik dalam Mengidentifikasi kegiatan ekonomi dan hubungannya dengan berbagai bidang pekerjaan, serta kehidupan sosial dan budaya di lingkungan sekitar sampai provinsi..  Cukup dalam Mengidentifikasi kerajaan Hindu dan/at</v>
          </cell>
        </row>
        <row r="12">
          <cell r="B12">
            <v>9</v>
          </cell>
          <cell r="C12" t="str">
            <v>MARSYA MAYDINA DWI RISQITA</v>
          </cell>
          <cell r="D12">
            <v>79.791666666666671</v>
          </cell>
          <cell r="E12" t="str">
            <v>B</v>
          </cell>
          <cell r="F12" t="str">
            <v>Ananda Marsya Maydina Dwi Risqita baik dalam Mengidentifikasi kegiatan ekonomi dan hubungannya dengan berbagai bidang pekerjaan, serta kehidupan sosial dan budaya di lingkungan sekitar sampai provinsi..  Cukup dalam Mengidentifikasi kerajaan Hindu dan/ata</v>
          </cell>
        </row>
        <row r="13">
          <cell r="B13">
            <v>10</v>
          </cell>
          <cell r="C13" t="str">
            <v>MILA SARASWATI</v>
          </cell>
          <cell r="D13">
            <v>79.791666666666671</v>
          </cell>
          <cell r="E13" t="str">
            <v>B</v>
          </cell>
          <cell r="F13" t="str">
            <v>Ananda Mila Saraswati baik dalam Mengidentifikasi kegiatan ekonomi dan hubungannya dengan berbagai bidang pekerjaan, serta kehidupan sosial dan budaya di lingkungan sekitar sampai provinsi..  Cukup dalam Mengidentifikasi kerajaan Hindu dan/atau Buddha dan</v>
          </cell>
        </row>
        <row r="14">
          <cell r="B14">
            <v>11</v>
          </cell>
          <cell r="C14" t="str">
            <v>MUHAMMAD ARKAN ALLY RACHMAD</v>
          </cell>
          <cell r="D14">
            <v>79.791666666666671</v>
          </cell>
          <cell r="E14" t="str">
            <v>B</v>
          </cell>
          <cell r="F14" t="str">
            <v>Ananda Muhammad Arkan Ally Rachmad baik dalam Mengidentifikasi kegiatan ekonomi dan hubungannya dengan berbagai bidang pekerjaan, serta kehidupan sosial dan budaya di lingkungan sekitar sampai provinsi..  Cukup dalam Mengidentifikasi kerajaan Hindu dan/at</v>
          </cell>
        </row>
        <row r="15">
          <cell r="B15">
            <v>12</v>
          </cell>
          <cell r="C15" t="str">
            <v>MUHAMMAD REVIAN ABDULLOH FAQIH</v>
          </cell>
          <cell r="D15">
            <v>79.791666666666671</v>
          </cell>
          <cell r="E15" t="str">
            <v>B</v>
          </cell>
          <cell r="F15" t="str">
            <v>Ananda Muhammad Revian Abdulloh Faqih baik dalam Mengidentifikasi kegiatan ekonomi dan hubungannya dengan berbagai bidang pekerjaan, serta kehidupan sosial dan budaya di lingkungan sekitar sampai provinsi..  Cukup dalam Mengidentifikasi kerajaan Hindu dan</v>
          </cell>
        </row>
        <row r="16">
          <cell r="B16">
            <v>13</v>
          </cell>
          <cell r="C16" t="str">
            <v>NABILA AYUNINGTIAS</v>
          </cell>
          <cell r="D16">
            <v>79.791666666666671</v>
          </cell>
          <cell r="E16" t="str">
            <v>B</v>
          </cell>
          <cell r="F16" t="str">
            <v>Ananda Nabila Ayuningtias baik dalam Mengidentifikasi kegiatan ekonomi dan hubungannya dengan berbagai bidang pekerjaan, serta kehidupan sosial dan budaya di lingkungan sekitar sampai provinsi..  Cukup dalam Mengidentifikasi kerajaan Hindu dan/atau Buddha</v>
          </cell>
        </row>
        <row r="17">
          <cell r="B17">
            <v>14</v>
          </cell>
          <cell r="C17" t="str">
            <v>NARESWARI MASAYU PUSPANINGRUM</v>
          </cell>
          <cell r="D17">
            <v>79.791666666666671</v>
          </cell>
          <cell r="E17" t="str">
            <v>B</v>
          </cell>
          <cell r="F17" t="str">
            <v>Ananda Nareswari Masayu Puspaningrum baik dalam Mengidentifikasi kegiatan ekonomi dan hubungannya dengan berbagai bidang pekerjaan, serta kehidupan sosial dan budaya di lingkungan sekitar sampai provinsi..  Cukup dalam Mengidentifikasi kerajaan Hindu dan/</v>
          </cell>
        </row>
        <row r="18">
          <cell r="B18">
            <v>15</v>
          </cell>
          <cell r="C18" t="str">
            <v>NOVA SASMYTA</v>
          </cell>
          <cell r="D18">
            <v>79.791666666666671</v>
          </cell>
          <cell r="E18" t="str">
            <v>B</v>
          </cell>
          <cell r="F18" t="str">
            <v>Ananda Nova Sasmyta baik dalam Mengidentifikasi kegiatan ekonomi dan hubungannya dengan berbagai bidang pekerjaan, serta kehidupan sosial dan budaya di lingkungan sekitar sampai provinsi..  Cukup dalam Mengidentifikasi kerajaan Hindu dan/atau Buddha dan/a</v>
          </cell>
        </row>
        <row r="19">
          <cell r="B19">
            <v>16</v>
          </cell>
          <cell r="C19" t="str">
            <v>RIDHA RAHMATUL AULA RIDWAN</v>
          </cell>
          <cell r="D19">
            <v>79.791666666666671</v>
          </cell>
          <cell r="E19" t="str">
            <v>B</v>
          </cell>
          <cell r="F19" t="str">
            <v>Ananda Ridha Rahmatul Aula Ridwan baik dalam Mengidentifikasi kegiatan ekonomi dan hubungannya dengan berbagai bidang pekerjaan, serta kehidupan sosial dan budaya di lingkungan sekitar sampai provinsi..  Cukup dalam Mengidentifikasi kerajaan Hindu dan/ata</v>
          </cell>
        </row>
        <row r="20">
          <cell r="B20">
            <v>17</v>
          </cell>
          <cell r="C20" t="str">
            <v>RIFDA SALSABILA PURNAMA</v>
          </cell>
          <cell r="D20">
            <v>79.791666666666671</v>
          </cell>
          <cell r="E20" t="str">
            <v>B</v>
          </cell>
          <cell r="F20" t="str">
            <v>Ananda Rifda Salsabila Purnama baik dalam Mengidentifikasi kegiatan ekonomi dan hubungannya dengan berbagai bidang pekerjaan, serta kehidupan sosial dan budaya di lingkungan sekitar sampai provinsi..  Cukup dalam Mengidentifikasi kerajaan Hindu dan/atau B</v>
          </cell>
        </row>
        <row r="21">
          <cell r="B21">
            <v>18</v>
          </cell>
          <cell r="C21" t="str">
            <v>RIZKI INTAN KURNIAENDAH</v>
          </cell>
          <cell r="D21">
            <v>79.791666666666671</v>
          </cell>
          <cell r="E21" t="str">
            <v>B</v>
          </cell>
          <cell r="F21" t="str">
            <v>Ananda Rizki Intan Kurniaendah baik dalam Mengidentifikasi kegiatan ekonomi dan hubungannya dengan berbagai bidang pekerjaan, serta kehidupan sosial dan budaya di lingkungan sekitar sampai provinsi..  Cukup dalam Mengidentifikasi kerajaan Hindu dan/atau B</v>
          </cell>
        </row>
        <row r="22">
          <cell r="B22">
            <v>19</v>
          </cell>
          <cell r="C22" t="str">
            <v>RIZKY FIRMANSYAH</v>
          </cell>
          <cell r="D22">
            <v>79.791666666666671</v>
          </cell>
          <cell r="E22" t="str">
            <v>B</v>
          </cell>
          <cell r="F22" t="str">
            <v>Ananda Rizky Firmansyah baik dalam Mengidentifikasi kegiatan ekonomi dan hubungannya dengan berbagai bidang pekerjaan, serta kehidupan sosial dan budaya di lingkungan sekitar sampai provinsi..  Cukup dalam Mengidentifikasi kerajaan Hindu dan/atau Buddha d</v>
          </cell>
        </row>
        <row r="23">
          <cell r="B23">
            <v>20</v>
          </cell>
          <cell r="C23" t="str">
            <v>SAFIRA NUR LAYLA RAMADHANI</v>
          </cell>
          <cell r="D23">
            <v>79.791666666666671</v>
          </cell>
          <cell r="E23" t="str">
            <v>B</v>
          </cell>
          <cell r="F23" t="str">
            <v>Ananda Safira Nur Layla Ramadhani baik dalam Mengidentifikasi kegiatan ekonomi dan hubungannya dengan berbagai bidang pekerjaan, serta kehidupan sosial dan budaya di lingkungan sekitar sampai provinsi..  Cukup dalam Mengidentifikasi kerajaan Hindu dan/ata</v>
          </cell>
        </row>
        <row r="24">
          <cell r="B24">
            <v>21</v>
          </cell>
          <cell r="C24" t="str">
            <v>SHANASTRI RUFAIDA</v>
          </cell>
          <cell r="D24">
            <v>79.791666666666671</v>
          </cell>
          <cell r="E24" t="str">
            <v>B</v>
          </cell>
          <cell r="F24" t="str">
            <v xml:space="preserve">Ananda Shanastri Rufaida baik dalam Mengidentifikasi kegiatan ekonomi dan hubungannya dengan berbagai bidang pekerjaan, serta kehidupan sosial dan budaya di lingkungan sekitar sampai provinsi..  Cukup dalam Mengidentifikasi kerajaan Hindu dan/atau Buddha </v>
          </cell>
        </row>
        <row r="25">
          <cell r="B25">
            <v>22</v>
          </cell>
          <cell r="C25" t="str">
            <v>SHIAM SAHARA</v>
          </cell>
          <cell r="D25">
            <v>79.791666666666671</v>
          </cell>
          <cell r="E25" t="str">
            <v>B</v>
          </cell>
          <cell r="F25" t="str">
            <v>Ananda Shiam Sahara baik dalam Mengidentifikasi kegiatan ekonomi dan hubungannya dengan berbagai bidang pekerjaan, serta kehidupan sosial dan budaya di lingkungan sekitar sampai provinsi..  Cukup dalam Mengidentifikasi kerajaan Hindu dan/atau Buddha dan/a</v>
          </cell>
        </row>
        <row r="26">
          <cell r="B26">
            <v>23</v>
          </cell>
          <cell r="C26" t="str">
            <v>SUSAN APRILIA PUTRI</v>
          </cell>
          <cell r="D26">
            <v>79.791666666666671</v>
          </cell>
          <cell r="E26" t="str">
            <v>B</v>
          </cell>
          <cell r="F26" t="str">
            <v>Ananda Susan Aprilia Putri baik dalam Mengidentifikasi kegiatan ekonomi dan hubungannya dengan berbagai bidang pekerjaan, serta kehidupan sosial dan budaya di lingkungan sekitar sampai provinsi..  Cukup dalam Mengidentifikasi kerajaan Hindu dan/atau Buddh</v>
          </cell>
        </row>
        <row r="27">
          <cell r="B27">
            <v>24</v>
          </cell>
          <cell r="C27" t="str">
            <v>SYIFAUL CHUSNA BANATU ROHMI HADI</v>
          </cell>
          <cell r="D27">
            <v>79.791666666666671</v>
          </cell>
          <cell r="E27" t="str">
            <v>B</v>
          </cell>
          <cell r="F27" t="str">
            <v>Ananda Syifaul Chusna Banatu Rohmi Hadi baik dalam Mengidentifikasi kegiatan ekonomi dan hubungannya dengan berbagai bidang pekerjaan, serta kehidupan sosial dan budaya di lingkungan sekitar sampai provinsi..  Cukup dalam Mengidentifikasi kerajaan Hindu d</v>
          </cell>
        </row>
        <row r="28">
          <cell r="B28">
            <v>25</v>
          </cell>
          <cell r="C28" t="str">
            <v>VANESSA VICKY AYU LESTARI</v>
          </cell>
          <cell r="D28">
            <v>79.791666666666671</v>
          </cell>
          <cell r="E28" t="str">
            <v>B</v>
          </cell>
          <cell r="F28" t="str">
            <v>Ananda Vanessa Vicky Ayu Lestari baik dalam Mengidentifikasi kegiatan ekonomi dan hubungannya dengan berbagai bidang pekerjaan, serta kehidupan sosial dan budaya di lingkungan sekitar sampai provinsi..  Cukup dalam Mengidentifikasi kerajaan Hindu dan/atau</v>
          </cell>
        </row>
        <row r="29">
          <cell r="B29">
            <v>26</v>
          </cell>
          <cell r="C29" t="str">
            <v>WIBI NUR FIRMANSYAH</v>
          </cell>
          <cell r="D29">
            <v>79.791666666666671</v>
          </cell>
          <cell r="E29" t="str">
            <v>B</v>
          </cell>
          <cell r="F29" t="str">
            <v>Ananda Wibi Nur Firmansyah baik dalam Mengidentifikasi kegiatan ekonomi dan hubungannya dengan berbagai bidang pekerjaan, serta kehidupan sosial dan budaya di lingkungan sekitar sampai provinsi..  Cukup dalam Mengidentifikasi kerajaan Hindu dan/atau Buddh</v>
          </cell>
        </row>
        <row r="30">
          <cell r="B30">
            <v>27</v>
          </cell>
          <cell r="C30" t="str">
            <v>ZULFIDA NURUL MAZIDAH</v>
          </cell>
          <cell r="D30">
            <v>79.791666666666671</v>
          </cell>
          <cell r="E30" t="str">
            <v>B</v>
          </cell>
          <cell r="F30" t="str">
            <v>Ananda Zulfida Nurul Mazidah baik dalam Mengidentifikasi kegiatan ekonomi dan hubungannya dengan berbagai bidang pekerjaan, serta kehidupan sosial dan budaya di lingkungan sekitar sampai provinsi..  Cukup dalam Mengidentifikasi kerajaan Hindu dan/atau Bud</v>
          </cell>
        </row>
        <row r="31">
          <cell r="B31">
            <v>28</v>
          </cell>
          <cell r="C31" t="str">
            <v>AZKA AFINA KHOIRUL IZA</v>
          </cell>
          <cell r="D31">
            <v>79.791666666666671</v>
          </cell>
          <cell r="E31" t="str">
            <v>B</v>
          </cell>
          <cell r="F31" t="str">
            <v>Ananda Azka Afina Khoirul Iza baik dalam Mengidentifikasi kegiatan ekonomi dan hubungannya dengan berbagai bidang pekerjaan, serta kehidupan sosial dan budaya di lingkungan sekitar sampai provinsi..  Cukup dalam Mengidentifikasi kerajaan Hindu dan/atau Bu</v>
          </cell>
        </row>
        <row r="32">
          <cell r="B32">
            <v>29</v>
          </cell>
          <cell r="C32" t="str">
            <v>BAGUS WIDA KANAKA</v>
          </cell>
          <cell r="D32">
            <v>79.791666666666671</v>
          </cell>
          <cell r="E32" t="str">
            <v>B</v>
          </cell>
          <cell r="F32" t="str">
            <v xml:space="preserve">Ananda Bagus Wida Kanaka baik dalam Mengidentifikasi kegiatan ekonomi dan hubungannya dengan berbagai bidang pekerjaan, serta kehidupan sosial dan budaya di lingkungan sekitar sampai provinsi..  Cukup dalam Mengidentifikasi kerajaan Hindu dan/atau Buddha </v>
          </cell>
        </row>
        <row r="33">
          <cell r="B33">
            <v>30</v>
          </cell>
          <cell r="C33" t="str">
            <v>DENI FIRYA ATHALLAH PRADINAYA</v>
          </cell>
          <cell r="D33">
            <v>79.791666666666671</v>
          </cell>
          <cell r="E33" t="str">
            <v>B</v>
          </cell>
          <cell r="F33" t="str">
            <v>Ananda Deni Firya Athallah Pradinaya baik dalam Mengidentifikasi kegiatan ekonomi dan hubungannya dengan berbagai bidang pekerjaan, serta kehidupan sosial dan budaya di lingkungan sekitar sampai provinsi..  Cukup dalam Mengidentifikasi kerajaan Hindu dan/</v>
          </cell>
        </row>
        <row r="34">
          <cell r="B34">
            <v>31</v>
          </cell>
          <cell r="C34" t="str">
            <v>DEWI GALUH MULANSARI</v>
          </cell>
          <cell r="D34">
            <v>79.791666666666671</v>
          </cell>
          <cell r="E34" t="str">
            <v>B</v>
          </cell>
          <cell r="F34" t="str">
            <v>Ananda Dewi Galuh Mulansari baik dalam Mengidentifikasi kegiatan ekonomi dan hubungannya dengan berbagai bidang pekerjaan, serta kehidupan sosial dan budaya di lingkungan sekitar sampai provinsi..  Cukup dalam Mengidentifikasi kerajaan Hindu dan/atau Budd</v>
          </cell>
        </row>
        <row r="35">
          <cell r="B35">
            <v>32</v>
          </cell>
          <cell r="C35" t="str">
            <v>DIAN PUJI LESTARI</v>
          </cell>
          <cell r="D35">
            <v>79.791666666666671</v>
          </cell>
          <cell r="E35" t="str">
            <v>B</v>
          </cell>
          <cell r="F35" t="str">
            <v xml:space="preserve">Ananda Dian Puji Lestari baik dalam Mengidentifikasi kegiatan ekonomi dan hubungannya dengan berbagai bidang pekerjaan, serta kehidupan sosial dan budaya di lingkungan sekitar sampai provinsi..  Cukup dalam Mengidentifikasi kerajaan Hindu dan/atau Buddha </v>
          </cell>
        </row>
        <row r="36">
          <cell r="B36">
            <v>33</v>
          </cell>
          <cell r="C36" t="str">
            <v>Hafidz Langgeng Prasetyo</v>
          </cell>
          <cell r="D36">
            <v>79.791666666666671</v>
          </cell>
          <cell r="E36" t="str">
            <v>B</v>
          </cell>
          <cell r="F36" t="str">
            <v xml:space="preserve">Ananda Hafidz Langgeng Prasetyo baik dalam Mengidentifikasi kegiatan ekonomi dan hubungannya dengan berbagai bidang pekerjaan, serta kehidupan sosial dan budaya di lingkungan sekitar sampai provinsi..  Cukup dalam Mengidentifikasi kerajaan Hindu dan/atau </v>
          </cell>
        </row>
        <row r="37">
          <cell r="B37">
            <v>34</v>
          </cell>
          <cell r="C37" t="str">
            <v>JALU ARTHA AJI MANGGALA HANDOKO</v>
          </cell>
          <cell r="D37">
            <v>79.791666666666671</v>
          </cell>
          <cell r="E37" t="str">
            <v>B</v>
          </cell>
          <cell r="F37" t="str">
            <v>Ananda Jalu Artha Aji Manggala Handoko baik dalam Mengidentifikasi kegiatan ekonomi dan hubungannya dengan berbagai bidang pekerjaan, serta kehidupan sosial dan budaya di lingkungan sekitar sampai provinsi..  Cukup dalam Mengidentifikasi kerajaan Hindu da</v>
          </cell>
        </row>
        <row r="38">
          <cell r="B38">
            <v>35</v>
          </cell>
          <cell r="C38" t="str">
            <v>LAURENDHO RADIEFCA MURDIONO</v>
          </cell>
          <cell r="D38">
            <v>79.791666666666671</v>
          </cell>
          <cell r="E38" t="str">
            <v>B</v>
          </cell>
          <cell r="F38" t="str">
            <v>Ananda Laurendho Radiefca Murdiono baik dalam Mengidentifikasi kegiatan ekonomi dan hubungannya dengan berbagai bidang pekerjaan, serta kehidupan sosial dan budaya di lingkungan sekitar sampai provinsi..  Cukup dalam Mengidentifikasi kerajaan Hindu dan/at</v>
          </cell>
        </row>
        <row r="39">
          <cell r="B39">
            <v>36</v>
          </cell>
          <cell r="C39" t="str">
            <v>MARSYA MAYDINA DWI RISQITA</v>
          </cell>
          <cell r="D39">
            <v>79.791666666666671</v>
          </cell>
          <cell r="E39" t="str">
            <v>B</v>
          </cell>
          <cell r="F39" t="str">
            <v>Ananda Marsya Maydina Dwi Risqita baik dalam Mengidentifikasi kegiatan ekonomi dan hubungannya dengan berbagai bidang pekerjaan, serta kehidupan sosial dan budaya di lingkungan sekitar sampai provinsi..  Cukup dalam Mengidentifikasi kerajaan Hindu dan/ata</v>
          </cell>
        </row>
        <row r="40">
          <cell r="B40">
            <v>37</v>
          </cell>
          <cell r="C40" t="str">
            <v>MILA SARASWATI</v>
          </cell>
          <cell r="D40">
            <v>79.791666666666671</v>
          </cell>
          <cell r="E40" t="str">
            <v>B</v>
          </cell>
          <cell r="F40" t="str">
            <v>Ananda Mila Saraswati baik dalam Mengidentifikasi kegiatan ekonomi dan hubungannya dengan berbagai bidang pekerjaan, serta kehidupan sosial dan budaya di lingkungan sekitar sampai provinsi..  Cukup dalam Mengidentifikasi kerajaan Hindu dan/atau Buddha dan</v>
          </cell>
        </row>
        <row r="41">
          <cell r="B41">
            <v>38</v>
          </cell>
          <cell r="C41" t="str">
            <v>MUHAMMAD ARKAN ALLY RACHMAD</v>
          </cell>
          <cell r="D41">
            <v>79.791666666666671</v>
          </cell>
          <cell r="E41" t="str">
            <v>B</v>
          </cell>
          <cell r="F41" t="str">
            <v>Ananda Muhammad Arkan Ally Rachmad baik dalam Mengidentifikasi kegiatan ekonomi dan hubungannya dengan berbagai bidang pekerjaan, serta kehidupan sosial dan budaya di lingkungan sekitar sampai provinsi..  Cukup dalam Mengidentifikasi kerajaan Hindu dan/at</v>
          </cell>
        </row>
        <row r="42">
          <cell r="B42">
            <v>39</v>
          </cell>
          <cell r="C42" t="str">
            <v>MUHAMMAD REVIAN ABDULLOH FAQIH</v>
          </cell>
          <cell r="D42">
            <v>79.791666666666671</v>
          </cell>
          <cell r="E42" t="str">
            <v>B</v>
          </cell>
          <cell r="F42" t="str">
            <v>Ananda Muhammad Revian Abdulloh Faqih baik dalam Mengidentifikasi kegiatan ekonomi dan hubungannya dengan berbagai bidang pekerjaan, serta kehidupan sosial dan budaya di lingkungan sekitar sampai provinsi..  Cukup dalam Mengidentifikasi kerajaan Hindu dan</v>
          </cell>
        </row>
        <row r="43">
          <cell r="B43">
            <v>40</v>
          </cell>
          <cell r="C43" t="str">
            <v>NABILA AYUNINGTIAS</v>
          </cell>
          <cell r="D43">
            <v>79.791666666666671</v>
          </cell>
          <cell r="E43" t="str">
            <v>B</v>
          </cell>
          <cell r="F43" t="str">
            <v>Ananda Nabila Ayuningtias baik dalam Mengidentifikasi kegiatan ekonomi dan hubungannya dengan berbagai bidang pekerjaan, serta kehidupan sosial dan budaya di lingkungan sekitar sampai provinsi..  Cukup dalam Mengidentifikasi kerajaan Hindu dan/atau Buddha</v>
          </cell>
        </row>
        <row r="44">
          <cell r="B44">
            <v>41</v>
          </cell>
          <cell r="C44" t="str">
            <v>NARESWARI MASAYU PUSPANINGRUM</v>
          </cell>
          <cell r="D44">
            <v>79.791666666666671</v>
          </cell>
          <cell r="E44" t="str">
            <v>B</v>
          </cell>
          <cell r="F44" t="str">
            <v>Ananda Nareswari Masayu Puspaningrum baik dalam Mengidentifikasi kegiatan ekonomi dan hubungannya dengan berbagai bidang pekerjaan, serta kehidupan sosial dan budaya di lingkungan sekitar sampai provinsi..  Cukup dalam Mengidentifikasi kerajaan Hindu dan/</v>
          </cell>
        </row>
        <row r="45">
          <cell r="B45">
            <v>42</v>
          </cell>
          <cell r="C45" t="str">
            <v>NOVA SASMYTA</v>
          </cell>
          <cell r="D45">
            <v>79.791666666666671</v>
          </cell>
          <cell r="E45" t="str">
            <v>B</v>
          </cell>
          <cell r="F45" t="str">
            <v>Ananda Nova Sasmyta baik dalam Mengidentifikasi kegiatan ekonomi dan hubungannya dengan berbagai bidang pekerjaan, serta kehidupan sosial dan budaya di lingkungan sekitar sampai provinsi..  Cukup dalam Mengidentifikasi kerajaan Hindu dan/atau Buddha dan/a</v>
          </cell>
        </row>
        <row r="46">
          <cell r="B46">
            <v>43</v>
          </cell>
          <cell r="C46" t="str">
            <v>RIDHA RAHMATUL AULA RIDWAN</v>
          </cell>
          <cell r="D46">
            <v>79.791666666666671</v>
          </cell>
          <cell r="E46" t="str">
            <v>B</v>
          </cell>
          <cell r="F46" t="str">
            <v>Ananda Ridha Rahmatul Aula Ridwan baik dalam Mengidentifikasi kegiatan ekonomi dan hubungannya dengan berbagai bidang pekerjaan, serta kehidupan sosial dan budaya di lingkungan sekitar sampai provinsi..  Cukup dalam Mengidentifikasi kerajaan Hindu dan/ata</v>
          </cell>
        </row>
        <row r="47">
          <cell r="B47">
            <v>44</v>
          </cell>
          <cell r="C47" t="str">
            <v>RIFDA SALSABILA PURNAMA</v>
          </cell>
          <cell r="D47">
            <v>79.791666666666671</v>
          </cell>
          <cell r="E47" t="str">
            <v>B</v>
          </cell>
          <cell r="F47" t="str">
            <v>Ananda Rifda Salsabila Purnama baik dalam Mengidentifikasi kegiatan ekonomi dan hubungannya dengan berbagai bidang pekerjaan, serta kehidupan sosial dan budaya di lingkungan sekitar sampai provinsi..  Cukup dalam Mengidentifikasi kerajaan Hindu dan/atau B</v>
          </cell>
        </row>
        <row r="48">
          <cell r="B48">
            <v>45</v>
          </cell>
          <cell r="C48" t="str">
            <v>RIZKI INTAN KURNIAENDAH</v>
          </cell>
          <cell r="D48">
            <v>79.791666666666671</v>
          </cell>
          <cell r="E48" t="str">
            <v>B</v>
          </cell>
          <cell r="F48" t="str">
            <v>Ananda Rizki Intan Kurniaendah baik dalam Mengidentifikasi kegiatan ekonomi dan hubungannya dengan berbagai bidang pekerjaan, serta kehidupan sosial dan budaya di lingkungan sekitar sampai provinsi..  Cukup dalam Mengidentifikasi kerajaan Hindu dan/atau B</v>
          </cell>
        </row>
        <row r="49">
          <cell r="B49">
            <v>46</v>
          </cell>
          <cell r="C49" t="str">
            <v>RIZKY FIRMANSYAH</v>
          </cell>
          <cell r="D49">
            <v>79.791666666666671</v>
          </cell>
          <cell r="E49" t="str">
            <v>B</v>
          </cell>
          <cell r="F49" t="str">
            <v>Ananda Rizky Firmansyah baik dalam Mengidentifikasi kegiatan ekonomi dan hubungannya dengan berbagai bidang pekerjaan, serta kehidupan sosial dan budaya di lingkungan sekitar sampai provinsi..  Cukup dalam Mengidentifikasi kerajaan Hindu dan/atau Buddha d</v>
          </cell>
        </row>
        <row r="50">
          <cell r="B50">
            <v>47</v>
          </cell>
          <cell r="C50" t="str">
            <v>SAFIRA NUR LAYLA RAMADHANI</v>
          </cell>
          <cell r="D50">
            <v>79.791666666666671</v>
          </cell>
          <cell r="E50" t="str">
            <v>B</v>
          </cell>
          <cell r="F50" t="str">
            <v>Ananda Safira Nur Layla Ramadhani baik dalam Mengidentifikasi kegiatan ekonomi dan hubungannya dengan berbagai bidang pekerjaan, serta kehidupan sosial dan budaya di lingkungan sekitar sampai provinsi..  Cukup dalam Mengidentifikasi kerajaan Hindu dan/ata</v>
          </cell>
        </row>
        <row r="51">
          <cell r="B51">
            <v>48</v>
          </cell>
          <cell r="C51" t="str">
            <v>SHANASTRI RUFAIDA</v>
          </cell>
          <cell r="D51">
            <v>79.791666666666671</v>
          </cell>
          <cell r="E51" t="str">
            <v>B</v>
          </cell>
          <cell r="F51" t="str">
            <v xml:space="preserve">Ananda Shanastri Rufaida baik dalam Mengidentifikasi kegiatan ekonomi dan hubungannya dengan berbagai bidang pekerjaan, serta kehidupan sosial dan budaya di lingkungan sekitar sampai provinsi..  Cukup dalam Mengidentifikasi kerajaan Hindu dan/atau Buddha </v>
          </cell>
        </row>
        <row r="52">
          <cell r="B52">
            <v>49</v>
          </cell>
          <cell r="C52" t="str">
            <v>SHIAM SAHARA</v>
          </cell>
          <cell r="D52">
            <v>79.791666666666671</v>
          </cell>
          <cell r="E52" t="str">
            <v>B</v>
          </cell>
          <cell r="F52" t="str">
            <v>Ananda Shiam Sahara baik dalam Mengidentifikasi kegiatan ekonomi dan hubungannya dengan berbagai bidang pekerjaan, serta kehidupan sosial dan budaya di lingkungan sekitar sampai provinsi..  Cukup dalam Mengidentifikasi kerajaan Hindu dan/atau Buddha dan/a</v>
          </cell>
        </row>
        <row r="53">
          <cell r="B53">
            <v>50</v>
          </cell>
          <cell r="C53" t="str">
            <v>SUSAN APRILIA PUTRI</v>
          </cell>
          <cell r="D53">
            <v>79.791666666666671</v>
          </cell>
          <cell r="E53" t="str">
            <v>B</v>
          </cell>
          <cell r="F53" t="str">
            <v>Ananda Susan Aprilia Putri baik dalam Mengidentifikasi kegiatan ekonomi dan hubungannya dengan berbagai bidang pekerjaan, serta kehidupan sosial dan budaya di lingkungan sekitar sampai provinsi..  Cukup dalam Mengidentifikasi kerajaan Hindu dan/atau Buddh</v>
          </cell>
        </row>
      </sheetData>
      <sheetData sheetId="21"/>
      <sheetData sheetId="22">
        <row r="4">
          <cell r="B4">
            <v>1</v>
          </cell>
          <cell r="C4" t="str">
            <v>AZKA AFINA KHOIRUL IZA</v>
          </cell>
          <cell r="D4">
            <v>83.583333333333329</v>
          </cell>
          <cell r="E4" t="str">
            <v>B</v>
          </cell>
          <cell r="F4" t="str">
            <v xml:space="preserve">Ananda Azka Afina Khoirul Iza sangat baik dalam Menerapkan sifat-sifat bunyi dan keterkaitannya dengan indera pendengaran.  Perlu bimbingan dalam Menghubungkan gaya dengan gerak pada peristiwa di lingkungan sekitar. </v>
          </cell>
        </row>
        <row r="5">
          <cell r="B5">
            <v>2</v>
          </cell>
          <cell r="C5" t="str">
            <v>BAGUS WIDA KANAKA</v>
          </cell>
          <cell r="D5">
            <v>76.916666666666671</v>
          </cell>
          <cell r="E5" t="str">
            <v>C</v>
          </cell>
          <cell r="F5" t="str">
            <v xml:space="preserve">Ananda Bagus Wida Kanaka baik dalam Menerapkan sifat-sifat cahaya dan keterkaitannya dengan indera penglihatan.  Perlu bimbingan dalam Menghubungkan gaya dengan gerak pada peristiwa di lingkungan sekitar. </v>
          </cell>
        </row>
        <row r="6">
          <cell r="B6">
            <v>3</v>
          </cell>
          <cell r="C6" t="str">
            <v>DENI FIRYA ATHALLAH PRADINAYA</v>
          </cell>
          <cell r="D6">
            <v>63.916666666666664</v>
          </cell>
          <cell r="E6" t="str">
            <v>D</v>
          </cell>
          <cell r="F6" t="str">
            <v xml:space="preserve">Ananda Deni Firya Athallah Pradinaya cukup dalam Menerapkan sifat-sifat bunyi dan keterkaitannya dengan indera pendengaran.  Perlu bimbingan dalam Menghubungkan gaya dengan gerak pada peristiwa di lingkungan sekitar. </v>
          </cell>
        </row>
        <row r="7">
          <cell r="B7">
            <v>4</v>
          </cell>
          <cell r="C7" t="str">
            <v>DEWI GALUH MULANSARI</v>
          </cell>
          <cell r="D7">
            <v>83.583333333333329</v>
          </cell>
          <cell r="E7" t="str">
            <v>B</v>
          </cell>
          <cell r="F7" t="str">
            <v xml:space="preserve">Ananda Dewi Galuh Mulansari sangat baik dalam Menerapkan sifat-sifat bunyi dan keterkaitannya dengan indera pendengaran.  Perlu bimbingan dalam Menghubungkan gaya dengan gerak pada peristiwa di lingkungan sekitar. </v>
          </cell>
        </row>
        <row r="8">
          <cell r="B8">
            <v>5</v>
          </cell>
          <cell r="C8" t="str">
            <v>DIAN PUJI LESTARI</v>
          </cell>
          <cell r="D8">
            <v>83.583333333333329</v>
          </cell>
          <cell r="E8" t="str">
            <v>B</v>
          </cell>
          <cell r="F8" t="str">
            <v xml:space="preserve">Ananda Dian Puji Lestari sangat baik dalam Menerapkan sifat-sifat bunyi dan keterkaitannya dengan indera pendengaran.  Perlu bimbingan dalam Menghubungkan gaya dengan gerak pada peristiwa di lingkungan sekitar. </v>
          </cell>
        </row>
        <row r="9">
          <cell r="B9">
            <v>6</v>
          </cell>
          <cell r="C9" t="str">
            <v>Hafidz Langgeng Prasetyo</v>
          </cell>
          <cell r="D9">
            <v>83.583333333333329</v>
          </cell>
          <cell r="E9" t="str">
            <v>B</v>
          </cell>
          <cell r="F9" t="str">
            <v xml:space="preserve">Ananda Hafidz Langgeng Prasetyo sangat baik dalam Menerapkan sifat-sifat bunyi dan keterkaitannya dengan indera pendengaran.  Perlu bimbingan dalam Menghubungkan gaya dengan gerak pada peristiwa di lingkungan sekitar. </v>
          </cell>
        </row>
        <row r="10">
          <cell r="B10">
            <v>7</v>
          </cell>
          <cell r="C10" t="str">
            <v>JALU ARTHA AJI MANGGALA HANDOKO</v>
          </cell>
          <cell r="D10">
            <v>83.583333333333329</v>
          </cell>
          <cell r="E10" t="str">
            <v>B</v>
          </cell>
          <cell r="F10" t="str">
            <v xml:space="preserve">Ananda Jalu Artha Aji Manggala Handoko sangat baik dalam Menerapkan sifat-sifat bunyi dan keterkaitannya dengan indera pendengaran.  Perlu bimbingan dalam Menghubungkan gaya dengan gerak pada peristiwa di lingkungan sekitar. </v>
          </cell>
        </row>
        <row r="11">
          <cell r="B11">
            <v>8</v>
          </cell>
          <cell r="C11" t="str">
            <v>LAURENDHO RADIEFCA MURDIONO</v>
          </cell>
          <cell r="D11">
            <v>83.583333333333329</v>
          </cell>
          <cell r="E11" t="str">
            <v>B</v>
          </cell>
          <cell r="F11" t="str">
            <v xml:space="preserve">Ananda Laurendho Radiefca Murdiono sangat baik dalam Menerapkan sifat-sifat bunyi dan keterkaitannya dengan indera pendengaran.  Perlu bimbingan dalam Menghubungkan gaya dengan gerak pada peristiwa di lingkungan sekitar. </v>
          </cell>
        </row>
        <row r="12">
          <cell r="B12">
            <v>9</v>
          </cell>
          <cell r="C12" t="str">
            <v>MARSYA MAYDINA DWI RISQITA</v>
          </cell>
          <cell r="D12">
            <v>83.583333333333329</v>
          </cell>
          <cell r="E12" t="str">
            <v>B</v>
          </cell>
          <cell r="F12" t="str">
            <v xml:space="preserve">Ananda Marsya Maydina Dwi Risqita sangat baik dalam Menerapkan sifat-sifat bunyi dan keterkaitannya dengan indera pendengaran.  Perlu bimbingan dalam Menghubungkan gaya dengan gerak pada peristiwa di lingkungan sekitar. </v>
          </cell>
        </row>
        <row r="13">
          <cell r="B13">
            <v>10</v>
          </cell>
          <cell r="C13" t="str">
            <v>MILA SARASWATI</v>
          </cell>
          <cell r="D13">
            <v>83.583333333333329</v>
          </cell>
          <cell r="E13" t="str">
            <v>B</v>
          </cell>
          <cell r="F13" t="str">
            <v xml:space="preserve">Ananda Mila Saraswati sangat baik dalam Menerapkan sifat-sifat bunyi dan keterkaitannya dengan indera pendengaran.  Perlu bimbingan dalam Menghubungkan gaya dengan gerak pada peristiwa di lingkungan sekitar. </v>
          </cell>
        </row>
        <row r="14">
          <cell r="B14">
            <v>11</v>
          </cell>
          <cell r="C14" t="str">
            <v>MUHAMMAD ARKAN ALLY RACHMAD</v>
          </cell>
          <cell r="D14">
            <v>83.583333333333329</v>
          </cell>
          <cell r="E14" t="str">
            <v>B</v>
          </cell>
          <cell r="F14" t="str">
            <v xml:space="preserve">Ananda Muhammad Arkan Ally Rachmad sangat baik dalam Menerapkan sifat-sifat bunyi dan keterkaitannya dengan indera pendengaran.  Perlu bimbingan dalam Menghubungkan gaya dengan gerak pada peristiwa di lingkungan sekitar. </v>
          </cell>
        </row>
        <row r="15">
          <cell r="B15">
            <v>12</v>
          </cell>
          <cell r="C15" t="str">
            <v>MUHAMMAD REVIAN ABDULLOH FAQIH</v>
          </cell>
          <cell r="D15">
            <v>83.583333333333329</v>
          </cell>
          <cell r="E15" t="str">
            <v>B</v>
          </cell>
          <cell r="F15" t="str">
            <v xml:space="preserve">Ananda Muhammad Revian Abdulloh Faqih sangat baik dalam Menerapkan sifat-sifat bunyi dan keterkaitannya dengan indera pendengaran.  Perlu bimbingan dalam Menghubungkan gaya dengan gerak pada peristiwa di lingkungan sekitar. </v>
          </cell>
        </row>
        <row r="16">
          <cell r="B16">
            <v>13</v>
          </cell>
          <cell r="C16" t="str">
            <v>NABILA AYUNINGTIAS</v>
          </cell>
          <cell r="D16">
            <v>83.583333333333329</v>
          </cell>
          <cell r="E16" t="str">
            <v>B</v>
          </cell>
          <cell r="F16" t="str">
            <v xml:space="preserve">Ananda Nabila Ayuningtias sangat baik dalam Menerapkan sifat-sifat bunyi dan keterkaitannya dengan indera pendengaran.  Perlu bimbingan dalam Menghubungkan gaya dengan gerak pada peristiwa di lingkungan sekitar. </v>
          </cell>
        </row>
        <row r="17">
          <cell r="B17">
            <v>14</v>
          </cell>
          <cell r="C17" t="str">
            <v>NARESWARI MASAYU PUSPANINGRUM</v>
          </cell>
          <cell r="D17">
            <v>83.583333333333329</v>
          </cell>
          <cell r="E17" t="str">
            <v>B</v>
          </cell>
          <cell r="F17" t="str">
            <v xml:space="preserve">Ananda Nareswari Masayu Puspaningrum sangat baik dalam Menerapkan sifat-sifat bunyi dan keterkaitannya dengan indera pendengaran.  Perlu bimbingan dalam Menghubungkan gaya dengan gerak pada peristiwa di lingkungan sekitar. </v>
          </cell>
        </row>
        <row r="18">
          <cell r="B18">
            <v>15</v>
          </cell>
          <cell r="C18" t="str">
            <v>NOVA SASMYTA</v>
          </cell>
          <cell r="D18">
            <v>83.583333333333329</v>
          </cell>
          <cell r="E18" t="str">
            <v>B</v>
          </cell>
          <cell r="F18" t="str">
            <v xml:space="preserve">Ananda Nova Sasmyta sangat baik dalam Menerapkan sifat-sifat bunyi dan keterkaitannya dengan indera pendengaran.  Perlu bimbingan dalam Menghubungkan gaya dengan gerak pada peristiwa di lingkungan sekitar. </v>
          </cell>
        </row>
        <row r="19">
          <cell r="B19">
            <v>16</v>
          </cell>
          <cell r="C19" t="str">
            <v>RIDHA RAHMATUL AULA RIDWAN</v>
          </cell>
          <cell r="D19">
            <v>83.583333333333329</v>
          </cell>
          <cell r="E19" t="str">
            <v>B</v>
          </cell>
          <cell r="F19" t="str">
            <v xml:space="preserve">Ananda Ridha Rahmatul Aula Ridwan sangat baik dalam Menerapkan sifat-sifat bunyi dan keterkaitannya dengan indera pendengaran.  Perlu bimbingan dalam Menghubungkan gaya dengan gerak pada peristiwa di lingkungan sekitar. </v>
          </cell>
        </row>
        <row r="20">
          <cell r="B20">
            <v>17</v>
          </cell>
          <cell r="C20" t="str">
            <v>RIFDA SALSABILA PURNAMA</v>
          </cell>
          <cell r="D20">
            <v>83.583333333333329</v>
          </cell>
          <cell r="E20" t="str">
            <v>B</v>
          </cell>
          <cell r="F20" t="str">
            <v xml:space="preserve">Ananda Rifda Salsabila Purnama sangat baik dalam Menerapkan sifat-sifat bunyi dan keterkaitannya dengan indera pendengaran.  Perlu bimbingan dalam Menghubungkan gaya dengan gerak pada peristiwa di lingkungan sekitar. </v>
          </cell>
        </row>
        <row r="21">
          <cell r="B21">
            <v>18</v>
          </cell>
          <cell r="C21" t="str">
            <v>RIZKI INTAN KURNIAENDAH</v>
          </cell>
          <cell r="D21">
            <v>83.583333333333329</v>
          </cell>
          <cell r="E21" t="str">
            <v>B</v>
          </cell>
          <cell r="F21" t="str">
            <v xml:space="preserve">Ananda Rizki Intan Kurniaendah sangat baik dalam Menerapkan sifat-sifat bunyi dan keterkaitannya dengan indera pendengaran.  Perlu bimbingan dalam Menghubungkan gaya dengan gerak pada peristiwa di lingkungan sekitar. </v>
          </cell>
        </row>
        <row r="22">
          <cell r="B22">
            <v>19</v>
          </cell>
          <cell r="C22" t="str">
            <v>RIZKY FIRMANSYAH</v>
          </cell>
          <cell r="D22">
            <v>83.583333333333329</v>
          </cell>
          <cell r="E22" t="str">
            <v>B</v>
          </cell>
          <cell r="F22" t="str">
            <v xml:space="preserve">Ananda Rizky Firmansyah sangat baik dalam Menerapkan sifat-sifat bunyi dan keterkaitannya dengan indera pendengaran.  Perlu bimbingan dalam Menghubungkan gaya dengan gerak pada peristiwa di lingkungan sekitar. </v>
          </cell>
        </row>
        <row r="23">
          <cell r="B23">
            <v>20</v>
          </cell>
          <cell r="C23" t="str">
            <v>SAFIRA NUR LAYLA RAMADHANI</v>
          </cell>
          <cell r="D23">
            <v>83.583333333333329</v>
          </cell>
          <cell r="E23" t="str">
            <v>B</v>
          </cell>
          <cell r="F23" t="str">
            <v xml:space="preserve">Ananda Safira Nur Layla Ramadhani sangat baik dalam Menerapkan sifat-sifat bunyi dan keterkaitannya dengan indera pendengaran.  Perlu bimbingan dalam Menghubungkan gaya dengan gerak pada peristiwa di lingkungan sekitar. </v>
          </cell>
        </row>
        <row r="24">
          <cell r="B24">
            <v>21</v>
          </cell>
          <cell r="C24" t="str">
            <v>SHANASTRI RUFAIDA</v>
          </cell>
          <cell r="D24">
            <v>83.583333333333329</v>
          </cell>
          <cell r="E24" t="str">
            <v>B</v>
          </cell>
          <cell r="F24" t="str">
            <v xml:space="preserve">Ananda Shanastri Rufaida sangat baik dalam Menerapkan sifat-sifat bunyi dan keterkaitannya dengan indera pendengaran.  Perlu bimbingan dalam Menghubungkan gaya dengan gerak pada peristiwa di lingkungan sekitar. </v>
          </cell>
        </row>
        <row r="25">
          <cell r="B25">
            <v>22</v>
          </cell>
          <cell r="C25" t="str">
            <v>SHIAM SAHARA</v>
          </cell>
          <cell r="D25">
            <v>83.583333333333329</v>
          </cell>
          <cell r="E25" t="str">
            <v>B</v>
          </cell>
          <cell r="F25" t="str">
            <v xml:space="preserve">Ananda Shiam Sahara sangat baik dalam Menerapkan sifat-sifat bunyi dan keterkaitannya dengan indera pendengaran.  Perlu bimbingan dalam Menghubungkan gaya dengan gerak pada peristiwa di lingkungan sekitar. </v>
          </cell>
        </row>
        <row r="26">
          <cell r="B26">
            <v>23</v>
          </cell>
          <cell r="C26" t="str">
            <v>SUSAN APRILIA PUTRI</v>
          </cell>
          <cell r="D26">
            <v>83.583333333333329</v>
          </cell>
          <cell r="E26" t="str">
            <v>B</v>
          </cell>
          <cell r="F26" t="str">
            <v xml:space="preserve">Ananda Susan Aprilia Putri sangat baik dalam Menerapkan sifat-sifat bunyi dan keterkaitannya dengan indera pendengaran.  Perlu bimbingan dalam Menghubungkan gaya dengan gerak pada peristiwa di lingkungan sekitar. </v>
          </cell>
        </row>
        <row r="27">
          <cell r="B27">
            <v>24</v>
          </cell>
          <cell r="C27" t="str">
            <v>SYIFAUL CHUSNA BANATU ROHMI HADI</v>
          </cell>
          <cell r="D27">
            <v>83.583333333333329</v>
          </cell>
          <cell r="E27" t="str">
            <v>B</v>
          </cell>
          <cell r="F27" t="str">
            <v xml:space="preserve">Ananda Syifaul Chusna Banatu Rohmi Hadi sangat baik dalam Menerapkan sifat-sifat bunyi dan keterkaitannya dengan indera pendengaran.  Perlu bimbingan dalam Menghubungkan gaya dengan gerak pada peristiwa di lingkungan sekitar. </v>
          </cell>
        </row>
        <row r="28">
          <cell r="B28">
            <v>25</v>
          </cell>
          <cell r="C28" t="str">
            <v>VANESSA VICKY AYU LESTARI</v>
          </cell>
          <cell r="D28">
            <v>83.583333333333329</v>
          </cell>
          <cell r="E28" t="str">
            <v>B</v>
          </cell>
          <cell r="F28" t="str">
            <v xml:space="preserve">Ananda Vanessa Vicky Ayu Lestari sangat baik dalam Menerapkan sifat-sifat bunyi dan keterkaitannya dengan indera pendengaran.  Perlu bimbingan dalam Menghubungkan gaya dengan gerak pada peristiwa di lingkungan sekitar. </v>
          </cell>
        </row>
        <row r="29">
          <cell r="B29">
            <v>26</v>
          </cell>
          <cell r="C29" t="str">
            <v>WIBI NUR FIRMANSYAH</v>
          </cell>
          <cell r="D29">
            <v>83.583333333333329</v>
          </cell>
          <cell r="E29" t="str">
            <v>B</v>
          </cell>
          <cell r="F29" t="str">
            <v xml:space="preserve">Ananda Wibi Nur Firmansyah sangat baik dalam Menerapkan sifat-sifat bunyi dan keterkaitannya dengan indera pendengaran.  Perlu bimbingan dalam Menghubungkan gaya dengan gerak pada peristiwa di lingkungan sekitar. </v>
          </cell>
        </row>
        <row r="30">
          <cell r="B30">
            <v>27</v>
          </cell>
          <cell r="C30" t="str">
            <v>ZULFIDA NURUL MAZIDAH</v>
          </cell>
          <cell r="D30">
            <v>83.583333333333329</v>
          </cell>
          <cell r="E30" t="str">
            <v>B</v>
          </cell>
          <cell r="F30" t="str">
            <v xml:space="preserve">Ananda Zulfida Nurul Mazidah sangat baik dalam Menerapkan sifat-sifat bunyi dan keterkaitannya dengan indera pendengaran.  Perlu bimbingan dalam Menghubungkan gaya dengan gerak pada peristiwa di lingkungan sekitar. </v>
          </cell>
        </row>
        <row r="31">
          <cell r="B31">
            <v>28</v>
          </cell>
          <cell r="C31" t="str">
            <v>AZKA AFINA KHOIRUL IZA</v>
          </cell>
          <cell r="D31">
            <v>83.583333333333329</v>
          </cell>
          <cell r="E31" t="str">
            <v>B</v>
          </cell>
          <cell r="F31" t="str">
            <v xml:space="preserve">Ananda Azka Afina Khoirul Iza sangat baik dalam Menerapkan sifat-sifat bunyi dan keterkaitannya dengan indera pendengaran.  Perlu bimbingan dalam Menghubungkan gaya dengan gerak pada peristiwa di lingkungan sekitar. </v>
          </cell>
        </row>
        <row r="32">
          <cell r="B32">
            <v>29</v>
          </cell>
          <cell r="C32" t="str">
            <v>BAGUS WIDA KANAKA</v>
          </cell>
          <cell r="D32">
            <v>83.583333333333329</v>
          </cell>
          <cell r="E32" t="str">
            <v>B</v>
          </cell>
          <cell r="F32" t="str">
            <v xml:space="preserve">Ananda Bagus Wida Kanaka sangat baik dalam Menerapkan sifat-sifat bunyi dan keterkaitannya dengan indera pendengaran.  Perlu bimbingan dalam Menghubungkan gaya dengan gerak pada peristiwa di lingkungan sekitar. </v>
          </cell>
        </row>
        <row r="33">
          <cell r="B33">
            <v>30</v>
          </cell>
          <cell r="C33" t="str">
            <v>DENI FIRYA ATHALLAH PRADINAYA</v>
          </cell>
          <cell r="D33">
            <v>83.583333333333329</v>
          </cell>
          <cell r="E33" t="str">
            <v>B</v>
          </cell>
          <cell r="F33" t="str">
            <v xml:space="preserve">Ananda Deni Firya Athallah Pradinaya sangat baik dalam Menerapkan sifat-sifat bunyi dan keterkaitannya dengan indera pendengaran.  Perlu bimbingan dalam Menghubungkan gaya dengan gerak pada peristiwa di lingkungan sekitar. </v>
          </cell>
        </row>
        <row r="34">
          <cell r="B34">
            <v>31</v>
          </cell>
          <cell r="C34" t="str">
            <v>DEWI GALUH MULANSARI</v>
          </cell>
          <cell r="D34">
            <v>83.583333333333329</v>
          </cell>
          <cell r="E34" t="str">
            <v>B</v>
          </cell>
          <cell r="F34" t="str">
            <v xml:space="preserve">Ananda Dewi Galuh Mulansari sangat baik dalam Menerapkan sifat-sifat bunyi dan keterkaitannya dengan indera pendengaran.  Perlu bimbingan dalam Menghubungkan gaya dengan gerak pada peristiwa di lingkungan sekitar. </v>
          </cell>
        </row>
        <row r="35">
          <cell r="B35">
            <v>32</v>
          </cell>
          <cell r="C35" t="str">
            <v>DIAN PUJI LESTARI</v>
          </cell>
          <cell r="D35">
            <v>83.583333333333329</v>
          </cell>
          <cell r="E35" t="str">
            <v>B</v>
          </cell>
          <cell r="F35" t="str">
            <v xml:space="preserve">Ananda Dian Puji Lestari sangat baik dalam Menerapkan sifat-sifat bunyi dan keterkaitannya dengan indera pendengaran.  Perlu bimbingan dalam Menghubungkan gaya dengan gerak pada peristiwa di lingkungan sekitar. </v>
          </cell>
        </row>
        <row r="36">
          <cell r="B36">
            <v>33</v>
          </cell>
          <cell r="C36" t="str">
            <v>Hafidz Langgeng Prasetyo</v>
          </cell>
          <cell r="D36">
            <v>83.583333333333329</v>
          </cell>
          <cell r="E36" t="str">
            <v>B</v>
          </cell>
          <cell r="F36" t="str">
            <v xml:space="preserve">Ananda Hafidz Langgeng Prasetyo sangat baik dalam Menerapkan sifat-sifat bunyi dan keterkaitannya dengan indera pendengaran.  Perlu bimbingan dalam Menghubungkan gaya dengan gerak pada peristiwa di lingkungan sekitar. </v>
          </cell>
        </row>
        <row r="37">
          <cell r="B37">
            <v>34</v>
          </cell>
          <cell r="C37" t="str">
            <v>JALU ARTHA AJI MANGGALA HANDOKO</v>
          </cell>
          <cell r="D37">
            <v>83.583333333333329</v>
          </cell>
          <cell r="E37" t="str">
            <v>B</v>
          </cell>
          <cell r="F37" t="str">
            <v xml:space="preserve">Ananda Jalu Artha Aji Manggala Handoko sangat baik dalam Menerapkan sifat-sifat bunyi dan keterkaitannya dengan indera pendengaran.  Perlu bimbingan dalam Menghubungkan gaya dengan gerak pada peristiwa di lingkungan sekitar. </v>
          </cell>
        </row>
        <row r="38">
          <cell r="B38">
            <v>35</v>
          </cell>
          <cell r="C38" t="str">
            <v>LAURENDHO RADIEFCA MURDIONO</v>
          </cell>
          <cell r="D38">
            <v>83.583333333333329</v>
          </cell>
          <cell r="E38" t="str">
            <v>B</v>
          </cell>
          <cell r="F38" t="str">
            <v xml:space="preserve">Ananda Laurendho Radiefca Murdiono sangat baik dalam Menerapkan sifat-sifat bunyi dan keterkaitannya dengan indera pendengaran.  Perlu bimbingan dalam Menghubungkan gaya dengan gerak pada peristiwa di lingkungan sekitar. </v>
          </cell>
        </row>
        <row r="39">
          <cell r="B39">
            <v>36</v>
          </cell>
          <cell r="C39" t="str">
            <v>MARSYA MAYDINA DWI RISQITA</v>
          </cell>
          <cell r="D39">
            <v>83.583333333333329</v>
          </cell>
          <cell r="E39" t="str">
            <v>B</v>
          </cell>
          <cell r="F39" t="str">
            <v xml:space="preserve">Ananda Marsya Maydina Dwi Risqita sangat baik dalam Menerapkan sifat-sifat bunyi dan keterkaitannya dengan indera pendengaran.  Perlu bimbingan dalam Menghubungkan gaya dengan gerak pada peristiwa di lingkungan sekitar. </v>
          </cell>
        </row>
        <row r="40">
          <cell r="B40">
            <v>37</v>
          </cell>
          <cell r="C40" t="str">
            <v>MILA SARASWATI</v>
          </cell>
          <cell r="D40">
            <v>83.583333333333329</v>
          </cell>
          <cell r="E40" t="str">
            <v>B</v>
          </cell>
          <cell r="F40" t="str">
            <v xml:space="preserve">Ananda Mila Saraswati sangat baik dalam Menerapkan sifat-sifat bunyi dan keterkaitannya dengan indera pendengaran.  Perlu bimbingan dalam Menghubungkan gaya dengan gerak pada peristiwa di lingkungan sekitar. </v>
          </cell>
        </row>
        <row r="41">
          <cell r="B41">
            <v>38</v>
          </cell>
          <cell r="C41" t="str">
            <v>MUHAMMAD ARKAN ALLY RACHMAD</v>
          </cell>
          <cell r="D41">
            <v>83.583333333333329</v>
          </cell>
          <cell r="E41" t="str">
            <v>B</v>
          </cell>
          <cell r="F41" t="str">
            <v xml:space="preserve">Ananda Muhammad Arkan Ally Rachmad sangat baik dalam Menerapkan sifat-sifat bunyi dan keterkaitannya dengan indera pendengaran.  Perlu bimbingan dalam Menghubungkan gaya dengan gerak pada peristiwa di lingkungan sekitar. </v>
          </cell>
        </row>
        <row r="42">
          <cell r="B42">
            <v>39</v>
          </cell>
          <cell r="C42" t="str">
            <v>MUHAMMAD REVIAN ABDULLOH FAQIH</v>
          </cell>
          <cell r="D42">
            <v>83.583333333333329</v>
          </cell>
          <cell r="E42" t="str">
            <v>B</v>
          </cell>
          <cell r="F42" t="str">
            <v xml:space="preserve">Ananda Muhammad Revian Abdulloh Faqih sangat baik dalam Menerapkan sifat-sifat bunyi dan keterkaitannya dengan indera pendengaran.  Perlu bimbingan dalam Menghubungkan gaya dengan gerak pada peristiwa di lingkungan sekitar. </v>
          </cell>
        </row>
        <row r="43">
          <cell r="B43">
            <v>40</v>
          </cell>
          <cell r="C43" t="str">
            <v>NABILA AYUNINGTIAS</v>
          </cell>
          <cell r="D43">
            <v>83.583333333333329</v>
          </cell>
          <cell r="E43" t="str">
            <v>B</v>
          </cell>
          <cell r="F43" t="str">
            <v xml:space="preserve">Ananda Nabila Ayuningtias sangat baik dalam Menerapkan sifat-sifat bunyi dan keterkaitannya dengan indera pendengaran.  Perlu bimbingan dalam Menghubungkan gaya dengan gerak pada peristiwa di lingkungan sekitar. </v>
          </cell>
        </row>
        <row r="44">
          <cell r="B44">
            <v>41</v>
          </cell>
          <cell r="C44" t="str">
            <v>NARESWARI MASAYU PUSPANINGRUM</v>
          </cell>
          <cell r="D44">
            <v>83.583333333333329</v>
          </cell>
          <cell r="E44" t="str">
            <v>B</v>
          </cell>
          <cell r="F44" t="str">
            <v xml:space="preserve">Ananda Nareswari Masayu Puspaningrum sangat baik dalam Menerapkan sifat-sifat bunyi dan keterkaitannya dengan indera pendengaran.  Perlu bimbingan dalam Menghubungkan gaya dengan gerak pada peristiwa di lingkungan sekitar. </v>
          </cell>
        </row>
        <row r="45">
          <cell r="B45">
            <v>42</v>
          </cell>
          <cell r="C45" t="str">
            <v>NOVA SASMYTA</v>
          </cell>
          <cell r="D45">
            <v>83.583333333333329</v>
          </cell>
          <cell r="E45" t="str">
            <v>B</v>
          </cell>
          <cell r="F45" t="str">
            <v xml:space="preserve">Ananda Nova Sasmyta sangat baik dalam Menerapkan sifat-sifat bunyi dan keterkaitannya dengan indera pendengaran.  Perlu bimbingan dalam Menghubungkan gaya dengan gerak pada peristiwa di lingkungan sekitar. </v>
          </cell>
        </row>
        <row r="46">
          <cell r="B46">
            <v>43</v>
          </cell>
          <cell r="C46" t="str">
            <v>RIDHA RAHMATUL AULA RIDWAN</v>
          </cell>
          <cell r="D46">
            <v>83.583333333333329</v>
          </cell>
          <cell r="E46" t="str">
            <v>B</v>
          </cell>
          <cell r="F46" t="str">
            <v xml:space="preserve">Ananda Ridha Rahmatul Aula Ridwan sangat baik dalam Menerapkan sifat-sifat bunyi dan keterkaitannya dengan indera pendengaran.  Perlu bimbingan dalam Menghubungkan gaya dengan gerak pada peristiwa di lingkungan sekitar. </v>
          </cell>
        </row>
        <row r="47">
          <cell r="B47">
            <v>44</v>
          </cell>
          <cell r="C47" t="str">
            <v>RIFDA SALSABILA PURNAMA</v>
          </cell>
          <cell r="D47">
            <v>83.583333333333329</v>
          </cell>
          <cell r="E47" t="str">
            <v>B</v>
          </cell>
          <cell r="F47" t="str">
            <v xml:space="preserve">Ananda Rifda Salsabila Purnama sangat baik dalam Menerapkan sifat-sifat bunyi dan keterkaitannya dengan indera pendengaran.  Perlu bimbingan dalam Menghubungkan gaya dengan gerak pada peristiwa di lingkungan sekitar. </v>
          </cell>
        </row>
        <row r="48">
          <cell r="B48">
            <v>45</v>
          </cell>
          <cell r="C48" t="str">
            <v>RIZKI INTAN KURNIAENDAH</v>
          </cell>
          <cell r="D48">
            <v>83.583333333333329</v>
          </cell>
          <cell r="E48" t="str">
            <v>B</v>
          </cell>
          <cell r="F48" t="str">
            <v xml:space="preserve">Ananda Rizki Intan Kurniaendah sangat baik dalam Menerapkan sifat-sifat bunyi dan keterkaitannya dengan indera pendengaran.  Perlu bimbingan dalam Menghubungkan gaya dengan gerak pada peristiwa di lingkungan sekitar. </v>
          </cell>
        </row>
        <row r="49">
          <cell r="B49">
            <v>46</v>
          </cell>
          <cell r="C49" t="str">
            <v>RIZKY FIRMANSYAH</v>
          </cell>
          <cell r="D49">
            <v>83.583333333333329</v>
          </cell>
          <cell r="E49" t="str">
            <v>B</v>
          </cell>
          <cell r="F49" t="str">
            <v xml:space="preserve">Ananda Rizky Firmansyah sangat baik dalam Menerapkan sifat-sifat bunyi dan keterkaitannya dengan indera pendengaran.  Perlu bimbingan dalam Menghubungkan gaya dengan gerak pada peristiwa di lingkungan sekitar. </v>
          </cell>
        </row>
        <row r="50">
          <cell r="B50">
            <v>47</v>
          </cell>
          <cell r="C50" t="str">
            <v>SAFIRA NUR LAYLA RAMADHANI</v>
          </cell>
          <cell r="D50">
            <v>83.583333333333329</v>
          </cell>
          <cell r="E50" t="str">
            <v>B</v>
          </cell>
          <cell r="F50" t="str">
            <v xml:space="preserve">Ananda Safira Nur Layla Ramadhani sangat baik dalam Menerapkan sifat-sifat bunyi dan keterkaitannya dengan indera pendengaran.  Perlu bimbingan dalam Menghubungkan gaya dengan gerak pada peristiwa di lingkungan sekitar. </v>
          </cell>
        </row>
        <row r="51">
          <cell r="B51">
            <v>48</v>
          </cell>
          <cell r="C51" t="str">
            <v>SHANASTRI RUFAIDA</v>
          </cell>
          <cell r="D51">
            <v>83.583333333333329</v>
          </cell>
          <cell r="E51" t="str">
            <v>B</v>
          </cell>
          <cell r="F51" t="str">
            <v xml:space="preserve">Ananda Shanastri Rufaida sangat baik dalam Menerapkan sifat-sifat bunyi dan keterkaitannya dengan indera pendengaran.  Perlu bimbingan dalam Menghubungkan gaya dengan gerak pada peristiwa di lingkungan sekitar. </v>
          </cell>
        </row>
        <row r="52">
          <cell r="B52">
            <v>49</v>
          </cell>
          <cell r="C52" t="str">
            <v>SHIAM SAHARA</v>
          </cell>
          <cell r="D52">
            <v>83.583333333333329</v>
          </cell>
          <cell r="E52" t="str">
            <v>B</v>
          </cell>
          <cell r="F52" t="str">
            <v xml:space="preserve">Ananda Shiam Sahara sangat baik dalam Menerapkan sifat-sifat bunyi dan keterkaitannya dengan indera pendengaran.  Perlu bimbingan dalam Menghubungkan gaya dengan gerak pada peristiwa di lingkungan sekitar. </v>
          </cell>
        </row>
        <row r="53">
          <cell r="B53">
            <v>50</v>
          </cell>
          <cell r="C53" t="str">
            <v>SUSAN APRILIA PUTRI</v>
          </cell>
          <cell r="D53">
            <v>83.583333333333329</v>
          </cell>
          <cell r="E53" t="str">
            <v>B</v>
          </cell>
          <cell r="F53" t="str">
            <v xml:space="preserve">Ananda Susan Aprilia Putri sangat baik dalam Menerapkan sifat-sifat bunyi dan keterkaitannya dengan indera pendengaran.  Perlu bimbingan dalam Menghubungkan gaya dengan gerak pada peristiwa di lingkungan sekitar. </v>
          </cell>
        </row>
      </sheetData>
      <sheetData sheetId="23"/>
      <sheetData sheetId="24">
        <row r="4">
          <cell r="B4">
            <v>1</v>
          </cell>
          <cell r="C4" t="str">
            <v>AZKA AFINA KHOIRUL IZA</v>
          </cell>
          <cell r="D4">
            <v>87.333333333333329</v>
          </cell>
          <cell r="E4" t="str">
            <v>B</v>
          </cell>
          <cell r="F4" t="str">
            <v>Ananda Azka Afina Khoirul Iza sangat baik dalam Menjelaskan pecahan-pecahan senilai dengan gambar dan model konkret.  Perlu bimbingan dalam Menjelaskan dan menentukan faktor persekutuan, faktor persekutuan terbesar (FPB), kelipatan persekutuan, dan kelipa</v>
          </cell>
        </row>
        <row r="5">
          <cell r="B5">
            <v>2</v>
          </cell>
          <cell r="C5" t="str">
            <v>BAGUS WIDA KANAKA</v>
          </cell>
          <cell r="D5">
            <v>67</v>
          </cell>
          <cell r="E5" t="str">
            <v>D</v>
          </cell>
          <cell r="F5" t="str">
            <v>Ananda Bagus Wida Kanaka perlu bimbingan dalam Menjelaskan dan melakukan penaksiran dari jumlah, selisih, hasil kali, dan hasil bagi dua bilangan cacah maupun pecahan dan desimal.  Perlu bimbingan dalam Menjelaskan dan melakukan penaksiran dari jumlah, se</v>
          </cell>
        </row>
        <row r="6">
          <cell r="B6">
            <v>3</v>
          </cell>
          <cell r="C6" t="str">
            <v>DENI FIRYA ATHALLAH PRADINAYA</v>
          </cell>
          <cell r="D6">
            <v>67</v>
          </cell>
          <cell r="E6" t="str">
            <v>D</v>
          </cell>
          <cell r="F6" t="str">
            <v>Ananda Deni Firya Athallah Pradinaya perlu bimbingan dalam Menjelaskan dan melakukan penaksiran dari jumlah, selisih, hasil kali, dan hasil bagi dua bilangan cacah maupun pecahan dan desimal.  Perlu bimbingan dalam Menjelaskan dan melakukan penaksiran dar</v>
          </cell>
        </row>
        <row r="7">
          <cell r="B7">
            <v>4</v>
          </cell>
          <cell r="C7" t="str">
            <v>DEWI GALUH MULANSARI</v>
          </cell>
          <cell r="D7">
            <v>67</v>
          </cell>
          <cell r="E7" t="str">
            <v>D</v>
          </cell>
          <cell r="F7" t="str">
            <v>Ananda Dewi Galuh Mulansari perlu bimbingan dalam Menjelaskan berbagai bentuk pecahan (biasa, campuran, desimal, dan persen) dan hubungan di antaranya.  Perlu bimbingan dalam Menjelaskan berbagai bentuk pecahan (biasa, campuran, desimal, dan persen) dan h</v>
          </cell>
        </row>
        <row r="8">
          <cell r="B8">
            <v>5</v>
          </cell>
          <cell r="C8" t="str">
            <v>DIAN PUJI LESTARI</v>
          </cell>
          <cell r="D8">
            <v>67</v>
          </cell>
          <cell r="E8" t="str">
            <v>D</v>
          </cell>
          <cell r="F8" t="str">
            <v>Ananda Dian Puji Lestari perlu bimbingan dalam Menjelaskan hubungan antar garis (sejajar, berpotongan, berhimpit) menggunakan model konkret.  Perlu bimbingan dalam Menjelaskan hubungan antar garis (sejajar, berpotongan, berhimpit) menggunakan model konkre</v>
          </cell>
        </row>
        <row r="9">
          <cell r="B9">
            <v>6</v>
          </cell>
          <cell r="C9" t="str">
            <v>Hafidz Langgeng Prasetyo</v>
          </cell>
          <cell r="D9">
            <v>67</v>
          </cell>
          <cell r="E9" t="str">
            <v>D</v>
          </cell>
          <cell r="F9" t="str">
            <v>Ananda Hafidz Langgeng Prasetyo perlu bimbingan dalam Menjelaskan hubungan antar garis (sejajar, berpotongan, berhimpit) menggunakan model konkret.  Perlu bimbingan dalam Menjelaskan hubungan antar garis (sejajar, berpotongan, berhimpit) menggunakan model</v>
          </cell>
        </row>
        <row r="10">
          <cell r="B10">
            <v>7</v>
          </cell>
          <cell r="C10" t="str">
            <v>JALU ARTHA AJI MANGGALA HANDOKO</v>
          </cell>
          <cell r="D10">
            <v>67</v>
          </cell>
          <cell r="E10" t="str">
            <v>D</v>
          </cell>
          <cell r="F10" t="str">
            <v>Ananda Jalu Artha Aji Manggala Handoko perlu bimbingan dalam Menjelaskan berbagai bentuk pecahan (biasa, campuran, desimal, dan persen) dan hubungan di antaranya.  Perlu bimbingan dalam Menjelaskan berbagai bentuk pecahan (biasa, campuran, desimal, dan pe</v>
          </cell>
        </row>
        <row r="11">
          <cell r="B11">
            <v>8</v>
          </cell>
          <cell r="C11" t="str">
            <v>LAURENDHO RADIEFCA MURDIONO</v>
          </cell>
          <cell r="D11">
            <v>67</v>
          </cell>
          <cell r="E11" t="str">
            <v>D</v>
          </cell>
          <cell r="F11" t="str">
            <v xml:space="preserve">Ananda Laurendho Radiefca Murdiono perlu bimbingan dalam Menjelaskan dan melakukan penaksiran dari jumlah, selisih, hasil kali, dan hasil bagi dua bilangan cacah maupun pecahan dan desimal.  Perlu bimbingan dalam Menjelaskan dan melakukan penaksiran dari </v>
          </cell>
        </row>
        <row r="12">
          <cell r="B12">
            <v>9</v>
          </cell>
          <cell r="C12" t="str">
            <v>MARSYA MAYDINA DWI RISQITA</v>
          </cell>
          <cell r="D12">
            <v>67</v>
          </cell>
          <cell r="E12" t="str">
            <v>D</v>
          </cell>
          <cell r="F12" t="str">
            <v>Ananda Marsya Maydina Dwi Risqita perlu bimbingan dalam Menjelaskan hubungan antar garis (sejajar, berpotongan, berhimpit) menggunakan model konkret.  Perlu bimbingan dalam Menjelaskan hubungan antar garis (sejajar, berpotongan, berhimpit) menggunakan mod</v>
          </cell>
        </row>
        <row r="13">
          <cell r="B13">
            <v>10</v>
          </cell>
          <cell r="C13" t="str">
            <v>MILA SARASWATI</v>
          </cell>
          <cell r="D13">
            <v>67</v>
          </cell>
          <cell r="E13" t="str">
            <v>D</v>
          </cell>
          <cell r="F13" t="str">
            <v xml:space="preserve">Ananda Mila Saraswati perlu bimbingan dalam Menjelaskan data diri peserta didik dan lingkungannya yang disajikan dalam bentuk diagram batang.  Perlu bimbingan dalam Menjelaskan data diri peserta didik dan lingkungannya yang disajikan dalam bentuk diagram </v>
          </cell>
        </row>
        <row r="14">
          <cell r="B14">
            <v>11</v>
          </cell>
          <cell r="C14" t="str">
            <v>MUHAMMAD ARKAN ALLY RACHMAD</v>
          </cell>
          <cell r="D14">
            <v>67</v>
          </cell>
          <cell r="E14" t="str">
            <v>D</v>
          </cell>
          <cell r="F14" t="str">
            <v xml:space="preserve">Ananda Muhammad Arkan Ally Rachmad perlu bimbingan dalam Menjelaskan dan menentukan keliling dan luas persegi, persegipanjang, dan segitiga serta hubungan pangkat dua dengan akar pangkat dua.  Perlu bimbingan dalam Menjelaskan dan menentukan keliling dan </v>
          </cell>
        </row>
        <row r="15">
          <cell r="B15">
            <v>12</v>
          </cell>
          <cell r="C15" t="str">
            <v>MUHAMMAD REVIAN ABDULLOH FAQIH</v>
          </cell>
          <cell r="D15">
            <v>67</v>
          </cell>
          <cell r="E15" t="str">
            <v>D</v>
          </cell>
          <cell r="F15" t="str">
            <v>Ananda Muhammad Revian Abdulloh Faqih perlu bimbingan dalam Menjelaskan data diri peserta didik dan lingkungannya yang disajikan dalam bentuk diagram batang.  Perlu bimbingan dalam Menjelaskan data diri peserta didik dan lingkungannya yang disajikan dalam</v>
          </cell>
        </row>
        <row r="16">
          <cell r="B16">
            <v>13</v>
          </cell>
          <cell r="C16" t="str">
            <v>NABILA AYUNINGTIAS</v>
          </cell>
          <cell r="D16">
            <v>67</v>
          </cell>
          <cell r="E16" t="str">
            <v>D</v>
          </cell>
          <cell r="F16" t="str">
            <v>Ananda Nabila Ayuningtias perlu bimbingan dalam Menjelaskan data diri peserta didik dan lingkungannya yang disajikan dalam bentuk diagram batang.  Perlu bimbingan dalam Menjelaskan data diri peserta didik dan lingkungannya yang disajikan dalam bentuk diag</v>
          </cell>
        </row>
        <row r="17">
          <cell r="B17">
            <v>14</v>
          </cell>
          <cell r="C17" t="str">
            <v>NARESWARI MASAYU PUSPANINGRUM</v>
          </cell>
          <cell r="D17">
            <v>67</v>
          </cell>
          <cell r="E17" t="str">
            <v>D</v>
          </cell>
          <cell r="F17" t="str">
            <v>Ananda Nareswari Masayu Puspaningrum perlu bimbingan dalam Menjelaskan dan melakukan penaksiran dari jumlah, selisih, hasil kali, dan hasil bagi dua bilangan cacah maupun pecahan dan desimal.  Perlu bimbingan dalam Menjelaskan dan melakukan penaksiran dar</v>
          </cell>
        </row>
        <row r="18">
          <cell r="B18">
            <v>15</v>
          </cell>
          <cell r="C18" t="str">
            <v>NOVA SASMYTA</v>
          </cell>
          <cell r="D18">
            <v>67</v>
          </cell>
          <cell r="E18" t="str">
            <v>D</v>
          </cell>
          <cell r="F18" t="str">
            <v>Ananda Nova Sasmyta perlu bimbingan dalam Menjelaskan data diri peserta didik dan lingkungannya yang disajikan dalam bentuk diagram batang.  Perlu bimbingan dalam Menjelaskan data diri peserta didik dan lingkungannya yang disajikan dalam bentuk diagram ba</v>
          </cell>
        </row>
        <row r="19">
          <cell r="B19">
            <v>16</v>
          </cell>
          <cell r="C19" t="str">
            <v>RIDHA RAHMATUL AULA RIDWAN</v>
          </cell>
          <cell r="D19">
            <v>67</v>
          </cell>
          <cell r="E19" t="str">
            <v>D</v>
          </cell>
          <cell r="F19" t="str">
            <v>Ananda Ridha Rahmatul Aula Ridwan perlu bimbingan dalam Menjelaskan berbagai bentuk pecahan (biasa, campuran, desimal, dan persen) dan hubungan di antaranya.  Perlu bimbingan dalam Menjelaskan berbagai bentuk pecahan (biasa, campuran, desimal, dan persen)</v>
          </cell>
        </row>
        <row r="20">
          <cell r="B20">
            <v>17</v>
          </cell>
          <cell r="C20" t="str">
            <v>RIFDA SALSABILA PURNAMA</v>
          </cell>
          <cell r="D20">
            <v>67</v>
          </cell>
          <cell r="E20" t="str">
            <v>D</v>
          </cell>
          <cell r="F20" t="str">
            <v>Ananda Rifda Salsabila Purnama perlu bimbingan dalam Menjelaskan dan menentukan keliling dan luas persegi, persegipanjang, dan segitiga serta hubungan pangkat dua dengan akar pangkat dua.  Perlu bimbingan dalam Menjelaskan dan menentukan keliling dan luas</v>
          </cell>
        </row>
        <row r="21">
          <cell r="B21">
            <v>18</v>
          </cell>
          <cell r="C21" t="str">
            <v>RIZKI INTAN KURNIAENDAH</v>
          </cell>
          <cell r="D21">
            <v>67</v>
          </cell>
          <cell r="E21" t="str">
            <v>D</v>
          </cell>
          <cell r="F21" t="str">
            <v>Ananda Rizki Intan Kurniaendah perlu bimbingan dalam Menjelaskan dan melakukan pembulatan hasil pengukuran panjang dan berat ke satuan terdekat.  Perlu bimbingan dalam Menjelaskan dan melakukan pembulatan hasil pengukuran panjang dan berat ke satuan terde</v>
          </cell>
        </row>
        <row r="22">
          <cell r="B22">
            <v>19</v>
          </cell>
          <cell r="C22" t="str">
            <v>RIZKY FIRMANSYAH</v>
          </cell>
          <cell r="D22">
            <v>67</v>
          </cell>
          <cell r="E22" t="str">
            <v>D</v>
          </cell>
          <cell r="F22" t="str">
            <v xml:space="preserve">Ananda Rizky Firmansyah perlu bimbingan dalam Menjelaskan bilangan prima.  Perlu bimbingan dalam Menjelaskan bilangan prima. </v>
          </cell>
        </row>
        <row r="23">
          <cell r="B23">
            <v>20</v>
          </cell>
          <cell r="C23" t="str">
            <v>SAFIRA NUR LAYLA RAMADHANI</v>
          </cell>
          <cell r="D23">
            <v>67</v>
          </cell>
          <cell r="E23" t="str">
            <v>D</v>
          </cell>
          <cell r="F23" t="str">
            <v>Ananda Safira Nur Layla Ramadhani perlu bimbingan dalam Menjelaskan dan melakukan pembulatan hasil pengukuran panjang dan berat ke satuan terdekat.  Perlu bimbingan dalam Menjelaskan dan melakukan pembulatan hasil pengukuran panjang dan berat ke satuan te</v>
          </cell>
        </row>
        <row r="24">
          <cell r="B24">
            <v>21</v>
          </cell>
          <cell r="C24" t="str">
            <v>SHANASTRI RUFAIDA</v>
          </cell>
          <cell r="D24">
            <v>67</v>
          </cell>
          <cell r="E24" t="str">
            <v>D</v>
          </cell>
          <cell r="F24" t="str">
            <v>Ananda Shanastri Rufaida perlu bimbingan dalam Menjelaskan dan melakukan penaksiran dari jumlah, selisih, hasil kali, dan hasil bagi dua bilangan cacah maupun pecahan dan desimal.  Perlu bimbingan dalam Menjelaskan dan melakukan penaksiran dari jumlah, se</v>
          </cell>
        </row>
        <row r="25">
          <cell r="B25">
            <v>22</v>
          </cell>
          <cell r="C25" t="str">
            <v>SHIAM SAHARA</v>
          </cell>
          <cell r="D25">
            <v>67</v>
          </cell>
          <cell r="E25" t="str">
            <v>D</v>
          </cell>
          <cell r="F25" t="str">
            <v>Ananda Shiam Sahara perlu bimbingan dalam Menjelaskan dan melakukan penaksiran dari jumlah, selisih, hasil kali, dan hasil bagi dua bilangan cacah maupun pecahan dan desimal.  Perlu bimbingan dalam Menjelaskan dan melakukan penaksiran dari jumlah, selisih</v>
          </cell>
        </row>
        <row r="26">
          <cell r="B26">
            <v>23</v>
          </cell>
          <cell r="C26" t="str">
            <v>SUSAN APRILIA PUTRI</v>
          </cell>
          <cell r="D26">
            <v>67</v>
          </cell>
          <cell r="E26" t="str">
            <v>D</v>
          </cell>
          <cell r="F26" t="str">
            <v xml:space="preserve">Ananda Susan Aprilia Putri perlu bimbingan dalam Menjelaskan dan melakukan penaksiran dari jumlah, selisih, hasil kali, dan hasil bagi dua bilangan cacah maupun pecahan dan desimal.  Perlu bimbingan dalam Menjelaskan dan melakukan penaksiran dari jumlah, </v>
          </cell>
        </row>
        <row r="27">
          <cell r="B27">
            <v>24</v>
          </cell>
          <cell r="C27" t="str">
            <v>SYIFAUL CHUSNA BANATU ROHMI HADI</v>
          </cell>
          <cell r="D27">
            <v>67</v>
          </cell>
          <cell r="E27" t="str">
            <v>D</v>
          </cell>
          <cell r="F27" t="str">
            <v>Ananda Syifaul Chusna Banatu Rohmi Hadi perlu bimbingan dalam Menjelaskan dan menentukan faktor persekutuan, faktor persekutuan terbesar (FPB), kelipatan persekutuan, dan kelipatan persekutuan terkecil (KPK) dari dua bilangan berkaitan dengan kehidupan se</v>
          </cell>
        </row>
        <row r="28">
          <cell r="B28">
            <v>25</v>
          </cell>
          <cell r="C28" t="str">
            <v>VANESSA VICKY AYU LESTARI</v>
          </cell>
          <cell r="D28">
            <v>67</v>
          </cell>
          <cell r="E28" t="str">
            <v>D</v>
          </cell>
          <cell r="F28" t="str">
            <v xml:space="preserve">Ananda Vanessa Vicky Ayu Lestari perlu bimbingan dalam Menjelaskan bilangan prima.  Perlu bimbingan dalam Menjelaskan bilangan prima. </v>
          </cell>
        </row>
        <row r="29">
          <cell r="B29">
            <v>26</v>
          </cell>
          <cell r="C29" t="str">
            <v>WIBI NUR FIRMANSYAH</v>
          </cell>
          <cell r="D29">
            <v>67</v>
          </cell>
          <cell r="E29" t="str">
            <v>D</v>
          </cell>
          <cell r="F29" t="str">
            <v>Ananda Wibi Nur Firmansyah perlu bimbingan dalam Menjelaskan dan menentukan keliling dan luas persegi, persegipanjang, dan segitiga serta hubungan pangkat dua dengan akar pangkat dua.  Perlu bimbingan dalam Menjelaskan dan menentukan keliling dan luas per</v>
          </cell>
        </row>
        <row r="30">
          <cell r="B30">
            <v>27</v>
          </cell>
          <cell r="C30" t="str">
            <v>ZULFIDA NURUL MAZIDAH</v>
          </cell>
          <cell r="D30">
            <v>67</v>
          </cell>
          <cell r="E30" t="str">
            <v>D</v>
          </cell>
          <cell r="F30" t="str">
            <v>Ananda Zulfida Nurul Mazidah perlu bimbingan dalam Menjelaskan dan melakukan penaksiran dari jumlah, selisih, hasil kali, dan hasil bagi dua bilangan cacah maupun pecahan dan desimal.  Perlu bimbingan dalam Menjelaskan dan melakukan penaksiran dari jumlah</v>
          </cell>
        </row>
        <row r="31">
          <cell r="B31">
            <v>28</v>
          </cell>
          <cell r="C31" t="str">
            <v>AZKA AFINA KHOIRUL IZA</v>
          </cell>
          <cell r="D31">
            <v>67</v>
          </cell>
          <cell r="E31" t="str">
            <v>D</v>
          </cell>
          <cell r="F31" t="str">
            <v>Ananda Azka Afina Khoirul Iza perlu bimbingan dalam Menjelaskan berbagai bentuk pecahan (biasa, campuran, desimal, dan persen) dan hubungan di antaranya.  Perlu bimbingan dalam Menjelaskan berbagai bentuk pecahan (biasa, campuran, desimal, dan persen) dan</v>
          </cell>
        </row>
        <row r="32">
          <cell r="B32">
            <v>29</v>
          </cell>
          <cell r="C32" t="str">
            <v>BAGUS WIDA KANAKA</v>
          </cell>
          <cell r="D32">
            <v>67</v>
          </cell>
          <cell r="E32" t="str">
            <v>D</v>
          </cell>
          <cell r="F32" t="str">
            <v>Ananda Bagus Wida Kanaka perlu bimbingan dalam Menjelaskan berbagai bentuk pecahan (biasa, campuran, desimal, dan persen) dan hubungan di antaranya.  Perlu bimbingan dalam Menjelaskan berbagai bentuk pecahan (biasa, campuran, desimal, dan persen) dan hubu</v>
          </cell>
        </row>
        <row r="33">
          <cell r="B33">
            <v>30</v>
          </cell>
          <cell r="C33" t="str">
            <v>DENI FIRYA ATHALLAH PRADINAYA</v>
          </cell>
          <cell r="D33">
            <v>67</v>
          </cell>
          <cell r="E33" t="str">
            <v>D</v>
          </cell>
          <cell r="F33" t="str">
            <v>Ananda Deni Firya Athallah Pradinaya perlu bimbingan dalam Menjelaskan dan melakukan pembulatan hasil pengukuran panjang dan berat ke satuan terdekat.  Perlu bimbingan dalam Menjelaskan dan melakukan pembulatan hasil pengukuran panjang dan berat ke satuan</v>
          </cell>
        </row>
        <row r="34">
          <cell r="B34">
            <v>31</v>
          </cell>
          <cell r="C34" t="str">
            <v>DEWI GALUH MULANSARI</v>
          </cell>
          <cell r="D34">
            <v>67</v>
          </cell>
          <cell r="E34" t="str">
            <v>D</v>
          </cell>
          <cell r="F34" t="str">
            <v>Ananda Dewi Galuh Mulansari perlu bimbingan dalam Menjelaskan data diri peserta didik dan lingkungannya yang disajikan dalam bentuk diagram batang.  Perlu bimbingan dalam Menjelaskan data diri peserta didik dan lingkungannya yang disajikan dalam bentuk di</v>
          </cell>
        </row>
        <row r="35">
          <cell r="B35">
            <v>32</v>
          </cell>
          <cell r="C35" t="str">
            <v>DIAN PUJI LESTARI</v>
          </cell>
          <cell r="D35">
            <v>67</v>
          </cell>
          <cell r="E35" t="str">
            <v>D</v>
          </cell>
          <cell r="F35" t="str">
            <v>Ananda Dian Puji Lestari perlu bimbingan dalam Menjelaskan dan melakukan penaksiran dari jumlah, selisih, hasil kali, dan hasil bagi dua bilangan cacah maupun pecahan dan desimal.  Perlu bimbingan dalam Menjelaskan dan melakukan penaksiran dari jumlah, se</v>
          </cell>
        </row>
        <row r="36">
          <cell r="B36">
            <v>33</v>
          </cell>
          <cell r="C36" t="str">
            <v>Hafidz Langgeng Prasetyo</v>
          </cell>
          <cell r="D36">
            <v>67</v>
          </cell>
          <cell r="E36" t="str">
            <v>D</v>
          </cell>
          <cell r="F36" t="str">
            <v>Ananda Hafidz Langgeng Prasetyo perlu bimbingan dalam Menjelaskan dan melakukan penaksiran dari jumlah, selisih, hasil kali, dan hasil bagi dua bilangan cacah maupun pecahan dan desimal.  Perlu bimbingan dalam Menjelaskan dan melakukan penaksiran dari jum</v>
          </cell>
        </row>
        <row r="37">
          <cell r="B37">
            <v>34</v>
          </cell>
          <cell r="C37" t="str">
            <v>JALU ARTHA AJI MANGGALA HANDOKO</v>
          </cell>
          <cell r="D37">
            <v>67</v>
          </cell>
          <cell r="E37" t="str">
            <v>D</v>
          </cell>
          <cell r="F37" t="str">
            <v xml:space="preserve">Ananda Jalu Artha Aji Manggala Handoko perlu bimbingan dalam Menjelaskan pecahan-pecahan senilai dengan gambar dan model konkret.  Perlu bimbingan dalam Menjelaskan pecahan-pecahan senilai dengan gambar dan model konkret. </v>
          </cell>
        </row>
        <row r="38">
          <cell r="B38">
            <v>35</v>
          </cell>
          <cell r="C38" t="str">
            <v>LAURENDHO RADIEFCA MURDIONO</v>
          </cell>
          <cell r="D38">
            <v>67</v>
          </cell>
          <cell r="E38" t="str">
            <v>D</v>
          </cell>
          <cell r="F38" t="str">
            <v>Ananda Laurendho Radiefca Murdiono perlu bimbingan dalam Menjelaskan dan melakukan pembulatan hasil pengukuran panjang dan berat ke satuan terdekat.  Perlu bimbingan dalam Menjelaskan dan melakukan pembulatan hasil pengukuran panjang dan berat ke satuan t</v>
          </cell>
        </row>
        <row r="39">
          <cell r="B39">
            <v>36</v>
          </cell>
          <cell r="C39" t="str">
            <v>MARSYA MAYDINA DWI RISQITA</v>
          </cell>
          <cell r="D39">
            <v>67</v>
          </cell>
          <cell r="E39" t="str">
            <v>D</v>
          </cell>
          <cell r="F39" t="str">
            <v>Ananda Marsya Maydina Dwi Risqita perlu bimbingan dalam Menjelaskan berbagai bentuk pecahan (biasa, campuran, desimal, dan persen) dan hubungan di antaranya.  Perlu bimbingan dalam Menjelaskan berbagai bentuk pecahan (biasa, campuran, desimal, dan persen)</v>
          </cell>
        </row>
        <row r="40">
          <cell r="B40">
            <v>37</v>
          </cell>
          <cell r="C40" t="str">
            <v>MILA SARASWATI</v>
          </cell>
          <cell r="D40">
            <v>67</v>
          </cell>
          <cell r="E40" t="str">
            <v>D</v>
          </cell>
          <cell r="F40" t="str">
            <v xml:space="preserve">Ananda Mila Saraswati perlu bimbingan dalam Menjelaskan faktor dan kelipatan suatu bilangan.  Perlu bimbingan dalam Menjelaskan faktor dan kelipatan suatu bilangan. </v>
          </cell>
        </row>
        <row r="41">
          <cell r="B41">
            <v>38</v>
          </cell>
          <cell r="C41" t="str">
            <v>MUHAMMAD ARKAN ALLY RACHMAD</v>
          </cell>
          <cell r="D41">
            <v>67</v>
          </cell>
          <cell r="E41" t="str">
            <v>D</v>
          </cell>
          <cell r="F41" t="str">
            <v>Ananda Muhammad Arkan Ally Rachmad perlu bimbingan dalam Menjelaskan dan menentukan faktor persekutuan, faktor persekutuan terbesar (FPB), kelipatan persekutuan, dan kelipatan persekutuan terkecil (KPK) dari dua bilangan berkaitan dengan kehidupan sehari-</v>
          </cell>
        </row>
        <row r="42">
          <cell r="B42">
            <v>39</v>
          </cell>
          <cell r="C42" t="str">
            <v>MUHAMMAD REVIAN ABDULLOH FAQIH</v>
          </cell>
          <cell r="D42">
            <v>67</v>
          </cell>
          <cell r="E42" t="str">
            <v>D</v>
          </cell>
          <cell r="F42" t="str">
            <v>Ananda Muhammad Revian Abdulloh Faqih perlu bimbingan dalam Menjelaskan data diri peserta didik dan lingkungannya yang disajikan dalam bentuk diagram batang.  Perlu bimbingan dalam Menjelaskan data diri peserta didik dan lingkungannya yang disajikan dalam</v>
          </cell>
        </row>
        <row r="43">
          <cell r="B43">
            <v>40</v>
          </cell>
          <cell r="C43" t="str">
            <v>NABILA AYUNINGTIAS</v>
          </cell>
          <cell r="D43">
            <v>67</v>
          </cell>
          <cell r="E43" t="str">
            <v>D</v>
          </cell>
          <cell r="F43" t="str">
            <v>Ananda Nabila Ayuningtias perlu bimbingan dalam Menjelaskan berbagai bentuk pecahan (biasa, campuran, desimal, dan persen) dan hubungan di antaranya.  Perlu bimbingan dalam Menjelaskan berbagai bentuk pecahan (biasa, campuran, desimal, dan persen) dan hub</v>
          </cell>
        </row>
        <row r="44">
          <cell r="B44">
            <v>41</v>
          </cell>
          <cell r="C44" t="str">
            <v>NARESWARI MASAYU PUSPANINGRUM</v>
          </cell>
          <cell r="D44">
            <v>67</v>
          </cell>
          <cell r="E44" t="str">
            <v>D</v>
          </cell>
          <cell r="F44" t="str">
            <v xml:space="preserve">Ananda Nareswari Masayu Puspaningrum perlu bimbingan dalam Menjelaskan hubungan antar garis (sejajar, berpotongan, berhimpit) menggunakan model konkret.  Perlu bimbingan dalam Menjelaskan hubungan antar garis (sejajar, berpotongan, berhimpit) menggunakan </v>
          </cell>
        </row>
        <row r="45">
          <cell r="B45">
            <v>42</v>
          </cell>
          <cell r="C45" t="str">
            <v>NOVA SASMYTA</v>
          </cell>
          <cell r="D45">
            <v>67</v>
          </cell>
          <cell r="E45" t="str">
            <v>D</v>
          </cell>
          <cell r="F45" t="str">
            <v xml:space="preserve">Ananda Nova Sasmyta perlu bimbingan dalam Menganalisis sifat-sifat segibanyak beraturan dan segibanyak tidak beraturan.  Perlu bimbingan dalam Menganalisis sifat-sifat segibanyak beraturan dan segibanyak tidak beraturan. </v>
          </cell>
        </row>
        <row r="46">
          <cell r="B46">
            <v>43</v>
          </cell>
          <cell r="C46" t="str">
            <v>RIDHA RAHMATUL AULA RIDWAN</v>
          </cell>
          <cell r="D46">
            <v>67</v>
          </cell>
          <cell r="E46" t="str">
            <v>D</v>
          </cell>
          <cell r="F46" t="str">
            <v>Ananda Ridha Rahmatul Aula Ridwan perlu bimbingan dalam Menjelaskan dan menentukan keliling dan luas persegi, persegipanjang, dan segitiga serta hubungan pangkat dua dengan akar pangkat dua.  Perlu bimbingan dalam Menjelaskan dan menentukan keliling dan l</v>
          </cell>
        </row>
        <row r="47">
          <cell r="B47">
            <v>44</v>
          </cell>
          <cell r="C47" t="str">
            <v>RIFDA SALSABILA PURNAMA</v>
          </cell>
          <cell r="D47">
            <v>67</v>
          </cell>
          <cell r="E47" t="str">
            <v>D</v>
          </cell>
          <cell r="F47" t="str">
            <v>Ananda Rifda Salsabila Purnama perlu bimbingan dalam Menjelaskan dan melakukan penaksiran dari jumlah, selisih, hasil kali, dan hasil bagi dua bilangan cacah maupun pecahan dan desimal.  Perlu bimbingan dalam Menjelaskan dan melakukan penaksiran dari juml</v>
          </cell>
        </row>
        <row r="48">
          <cell r="B48">
            <v>45</v>
          </cell>
          <cell r="C48" t="str">
            <v>RIZKI INTAN KURNIAENDAH</v>
          </cell>
          <cell r="D48">
            <v>67</v>
          </cell>
          <cell r="E48" t="str">
            <v>D</v>
          </cell>
          <cell r="F48" t="str">
            <v xml:space="preserve">Ananda Rizki Intan Kurniaendah perlu bimbingan dalam Menjelaskan bilangan prima.  Perlu bimbingan dalam Menjelaskan bilangan prima. </v>
          </cell>
        </row>
        <row r="49">
          <cell r="B49">
            <v>46</v>
          </cell>
          <cell r="C49" t="str">
            <v>RIZKY FIRMANSYAH</v>
          </cell>
          <cell r="D49">
            <v>67</v>
          </cell>
          <cell r="E49" t="str">
            <v>D</v>
          </cell>
          <cell r="F49" t="str">
            <v>Ananda Rizky Firmansyah perlu bimbingan dalam Menjelaskan data diri peserta didik dan lingkungannya yang disajikan dalam bentuk diagram batang.  Perlu bimbingan dalam Menjelaskan data diri peserta didik dan lingkungannya yang disajikan dalam bentuk diagra</v>
          </cell>
        </row>
        <row r="50">
          <cell r="B50">
            <v>47</v>
          </cell>
          <cell r="C50" t="str">
            <v>SAFIRA NUR LAYLA RAMADHANI</v>
          </cell>
          <cell r="D50">
            <v>67</v>
          </cell>
          <cell r="E50" t="str">
            <v>D</v>
          </cell>
          <cell r="F50" t="str">
            <v>Ananda Safira Nur Layla Ramadhani perlu bimbingan dalam Menjelaskan dan melakukan pembulatan hasil pengukuran panjang dan berat ke satuan terdekat.  Perlu bimbingan dalam Menjelaskan dan melakukan pembulatan hasil pengukuran panjang dan berat ke satuan te</v>
          </cell>
        </row>
        <row r="51">
          <cell r="B51">
            <v>48</v>
          </cell>
          <cell r="C51" t="str">
            <v>SHANASTRI RUFAIDA</v>
          </cell>
          <cell r="D51">
            <v>67</v>
          </cell>
          <cell r="E51" t="str">
            <v>D</v>
          </cell>
          <cell r="F51" t="str">
            <v>Ananda Shanastri Rufaida perlu bimbingan dalam Menjelaskan dan melakukan penaksiran dari jumlah, selisih, hasil kali, dan hasil bagi dua bilangan cacah maupun pecahan dan desimal.  Perlu bimbingan dalam Menjelaskan dan melakukan penaksiran dari jumlah, se</v>
          </cell>
        </row>
        <row r="52">
          <cell r="B52">
            <v>49</v>
          </cell>
          <cell r="C52" t="str">
            <v>SHIAM SAHARA</v>
          </cell>
          <cell r="D52">
            <v>67</v>
          </cell>
          <cell r="E52" t="str">
            <v>D</v>
          </cell>
          <cell r="F52" t="str">
            <v xml:space="preserve">Ananda Shiam Sahara perlu bimbingan dalam Menganalisis sifat-sifat segibanyak beraturan dan segibanyak tidak beraturan.  Perlu bimbingan dalam Menganalisis sifat-sifat segibanyak beraturan dan segibanyak tidak beraturan. </v>
          </cell>
        </row>
        <row r="53">
          <cell r="B53">
            <v>50</v>
          </cell>
          <cell r="C53" t="str">
            <v>SUSAN APRILIA PUTRI</v>
          </cell>
          <cell r="D53">
            <v>67</v>
          </cell>
          <cell r="E53" t="str">
            <v>D</v>
          </cell>
          <cell r="F53" t="str">
            <v xml:space="preserve">Ananda Susan Aprilia Putri perlu bimbingan dalam Menjelaskan faktor dan kelipatan suatu bilangan.  Perlu bimbingan dalam Menjelaskan faktor dan kelipatan suatu bilangan. </v>
          </cell>
        </row>
      </sheetData>
      <sheetData sheetId="25"/>
      <sheetData sheetId="26">
        <row r="4">
          <cell r="B4">
            <v>1</v>
          </cell>
          <cell r="C4" t="str">
            <v>AZKA AFINA KHOIRUL IZA</v>
          </cell>
          <cell r="D4">
            <v>89.020833333333343</v>
          </cell>
          <cell r="E4" t="str">
            <v>A</v>
          </cell>
          <cell r="F4" t="str">
            <v xml:space="preserve">Ananda Azka Afina Khoirul Iza sangat baik dalam memahami makna Q.S. al-Falaq dan Q.S. al-Fil dengan baik dan benar .  Cukup dalam memahami makna iman kepada malaikat-malaikat Allah berdasarkan pengamatan terhadap dirinya dan alam sekitar. </v>
          </cell>
        </row>
        <row r="5">
          <cell r="B5">
            <v>2</v>
          </cell>
          <cell r="C5" t="str">
            <v>BAGUS WIDA KANAKA</v>
          </cell>
          <cell r="D5">
            <v>89.67916666666666</v>
          </cell>
          <cell r="E5" t="str">
            <v>A</v>
          </cell>
          <cell r="F5" t="str">
            <v xml:space="preserve">Ananda Bagus Wida Kanaka sangat baik dalam memahami makna Q.S. al-Falaq dan Q.S. al-Fil dengan baik dan benar .  Perlu bimbingan dalam memahami makna iman kepada malaikat-malaikat Allah berdasarkan pengamatan terhadap dirinya dan alam sekitar. </v>
          </cell>
        </row>
        <row r="6">
          <cell r="B6">
            <v>3</v>
          </cell>
          <cell r="C6" t="str">
            <v>DENI FIRYA ATHALLAH PRADINAYA</v>
          </cell>
          <cell r="D6">
            <v>89.67916666666666</v>
          </cell>
          <cell r="E6" t="str">
            <v>A</v>
          </cell>
          <cell r="F6" t="str">
            <v>Ananda Deni Firya Athallah Pradinaya sangat baik dalam memahami makna Q.S. al-Falaq dan Q.S. al-Fil dengan baik dan benar .  Perlu bimbingan dalam memahami makna iman kepada malaikat-malaikat Allah berdasarkan pengamatan terhadap dirinya dan alam sekitar.</v>
          </cell>
        </row>
        <row r="7">
          <cell r="B7">
            <v>4</v>
          </cell>
          <cell r="C7" t="str">
            <v>DEWI GALUH MULANSARI</v>
          </cell>
          <cell r="D7">
            <v>89.67916666666666</v>
          </cell>
          <cell r="E7" t="str">
            <v>A</v>
          </cell>
          <cell r="F7" t="str">
            <v xml:space="preserve">Ananda Dewi Galuh Mulansari sangat baik dalam memahami makna Q.S. al-Falaq dan Q.S. al-Fil dengan baik dan benar .  Perlu bimbingan dalam memahami makna iman kepada malaikat-malaikat Allah berdasarkan pengamatan terhadap dirinya dan alam sekitar. </v>
          </cell>
        </row>
        <row r="8">
          <cell r="B8">
            <v>5</v>
          </cell>
          <cell r="C8" t="str">
            <v>DIAN PUJI LESTARI</v>
          </cell>
          <cell r="D8">
            <v>89.67916666666666</v>
          </cell>
          <cell r="E8" t="str">
            <v>A</v>
          </cell>
          <cell r="F8" t="str">
            <v xml:space="preserve">Ananda Dian Puji Lestari sangat baik dalam memahami makna Q.S. al-Falaq dan Q.S. al-Fil dengan baik dan benar .  Perlu bimbingan dalam memahami makna iman kepada malaikat-malaikat Allah berdasarkan pengamatan terhadap dirinya dan alam sekitar. </v>
          </cell>
        </row>
        <row r="9">
          <cell r="B9">
            <v>6</v>
          </cell>
          <cell r="C9" t="str">
            <v>Hafidz Langgeng Prasetyo</v>
          </cell>
          <cell r="D9">
            <v>89.67916666666666</v>
          </cell>
          <cell r="E9" t="str">
            <v>A</v>
          </cell>
          <cell r="F9" t="str">
            <v xml:space="preserve">Ananda Hafidz Langgeng Prasetyo sangat baik dalam memahami makna Q.S. al-Falaq dan Q.S. al-Fil dengan baik dan benar .  Perlu bimbingan dalam memahami makna iman kepada malaikat-malaikat Allah berdasarkan pengamatan terhadap dirinya dan alam sekitar. </v>
          </cell>
        </row>
        <row r="10">
          <cell r="B10">
            <v>7</v>
          </cell>
          <cell r="C10" t="str">
            <v>JALU ARTHA AJI MANGGALA HANDOKO</v>
          </cell>
          <cell r="D10">
            <v>89.67916666666666</v>
          </cell>
          <cell r="E10" t="str">
            <v>A</v>
          </cell>
          <cell r="F10" t="str">
            <v>Ananda Jalu Artha Aji Manggala Handoko sangat baik dalam memahami makna Q.S. al-Falaq dan Q.S. al-Fil dengan baik dan benar .  Perlu bimbingan dalam memahami makna iman kepada malaikat-malaikat Allah berdasarkan pengamatan terhadap dirinya dan alam sekita</v>
          </cell>
        </row>
        <row r="11">
          <cell r="B11">
            <v>8</v>
          </cell>
          <cell r="C11" t="str">
            <v>LAURENDHO RADIEFCA MURDIONO</v>
          </cell>
          <cell r="D11">
            <v>89.67916666666666</v>
          </cell>
          <cell r="E11" t="str">
            <v>A</v>
          </cell>
          <cell r="F11" t="str">
            <v xml:space="preserve">Ananda Laurendho Radiefca Murdiono sangat baik dalam memahami makna Q.S. al-Falaq dan Q.S. al-Fil dengan baik dan benar .  Perlu bimbingan dalam memahami makna iman kepada malaikat-malaikat Allah berdasarkan pengamatan terhadap dirinya dan alam sekitar. </v>
          </cell>
        </row>
        <row r="12">
          <cell r="B12">
            <v>9</v>
          </cell>
          <cell r="C12" t="str">
            <v>MARSYA MAYDINA DWI RISQITA</v>
          </cell>
          <cell r="D12">
            <v>89.67916666666666</v>
          </cell>
          <cell r="E12" t="str">
            <v>A</v>
          </cell>
          <cell r="F12" t="str">
            <v xml:space="preserve">Ananda Marsya Maydina Dwi Risqita sangat baik dalam memahami makna Q.S. al-Falaq dan Q.S. al-Fil dengan baik dan benar .  Perlu bimbingan dalam memahami makna iman kepada malaikat-malaikat Allah berdasarkan pengamatan terhadap dirinya dan alam sekitar. </v>
          </cell>
        </row>
        <row r="13">
          <cell r="B13">
            <v>10</v>
          </cell>
          <cell r="C13" t="str">
            <v>MILA SARASWATI</v>
          </cell>
          <cell r="D13">
            <v>89.67916666666666</v>
          </cell>
          <cell r="E13" t="str">
            <v>A</v>
          </cell>
          <cell r="F13" t="str">
            <v xml:space="preserve">Ananda Mila Saraswati sangat baik dalam memahami makna Q.S. al-Falaq dan Q.S. al-Fil dengan baik dan benar .  Perlu bimbingan dalam memahami makna iman kepada malaikat-malaikat Allah berdasarkan pengamatan terhadap dirinya dan alam sekitar. </v>
          </cell>
        </row>
        <row r="14">
          <cell r="B14">
            <v>11</v>
          </cell>
          <cell r="C14" t="str">
            <v>MUHAMMAD ARKAN ALLY RACHMAD</v>
          </cell>
          <cell r="D14">
            <v>89.67916666666666</v>
          </cell>
          <cell r="E14" t="str">
            <v>A</v>
          </cell>
          <cell r="F14" t="str">
            <v xml:space="preserve">Ananda Muhammad Arkan Ally Rachmad sangat baik dalam memahami makna Q.S. al-Falaq dan Q.S. al-Fil dengan baik dan benar .  Perlu bimbingan dalam memahami makna iman kepada malaikat-malaikat Allah berdasarkan pengamatan terhadap dirinya dan alam sekitar. </v>
          </cell>
        </row>
        <row r="15">
          <cell r="B15">
            <v>12</v>
          </cell>
          <cell r="C15" t="str">
            <v>MUHAMMAD REVIAN ABDULLOH FAQIH</v>
          </cell>
          <cell r="D15">
            <v>89.67916666666666</v>
          </cell>
          <cell r="E15" t="str">
            <v>A</v>
          </cell>
          <cell r="F15" t="str">
            <v>Ananda Muhammad Revian Abdulloh Faqih sangat baik dalam memahami makna Q.S. al-Falaq dan Q.S. al-Fil dengan baik dan benar .  Perlu bimbingan dalam memahami makna iman kepada malaikat-malaikat Allah berdasarkan pengamatan terhadap dirinya dan alam sekitar</v>
          </cell>
        </row>
        <row r="16">
          <cell r="B16">
            <v>13</v>
          </cell>
          <cell r="C16" t="str">
            <v>NABILA AYUNINGTIAS</v>
          </cell>
          <cell r="D16">
            <v>89.67916666666666</v>
          </cell>
          <cell r="E16" t="str">
            <v>A</v>
          </cell>
          <cell r="F16" t="str">
            <v xml:space="preserve">Ananda Nabila Ayuningtias sangat baik dalam memahami makna Q.S. al-Falaq dan Q.S. al-Fil dengan baik dan benar .  Perlu bimbingan dalam memahami makna iman kepada malaikat-malaikat Allah berdasarkan pengamatan terhadap dirinya dan alam sekitar. </v>
          </cell>
        </row>
        <row r="17">
          <cell r="B17">
            <v>14</v>
          </cell>
          <cell r="C17" t="str">
            <v>NARESWARI MASAYU PUSPANINGRUM</v>
          </cell>
          <cell r="D17">
            <v>89.67916666666666</v>
          </cell>
          <cell r="E17" t="str">
            <v>A</v>
          </cell>
          <cell r="F17" t="str">
            <v>Ananda Nareswari Masayu Puspaningrum sangat baik dalam memahami makna Q.S. al-Falaq dan Q.S. al-Fil dengan baik dan benar .  Perlu bimbingan dalam memahami makna iman kepada malaikat-malaikat Allah berdasarkan pengamatan terhadap dirinya dan alam sekitar.</v>
          </cell>
        </row>
        <row r="18">
          <cell r="B18">
            <v>15</v>
          </cell>
          <cell r="C18" t="str">
            <v>NOVA SASMYTA</v>
          </cell>
          <cell r="D18">
            <v>89.67916666666666</v>
          </cell>
          <cell r="E18" t="str">
            <v>A</v>
          </cell>
          <cell r="F18" t="str">
            <v xml:space="preserve">Ananda Nova Sasmyta sangat baik dalam memahami makna Q.S. al-Falaq dan Q.S. al-Fil dengan baik dan benar .  Perlu bimbingan dalam memahami makna iman kepada malaikat-malaikat Allah berdasarkan pengamatan terhadap dirinya dan alam sekitar. </v>
          </cell>
        </row>
        <row r="19">
          <cell r="B19">
            <v>16</v>
          </cell>
          <cell r="C19" t="str">
            <v>RIDHA RAHMATUL AULA RIDWAN</v>
          </cell>
          <cell r="D19">
            <v>89.67916666666666</v>
          </cell>
          <cell r="E19" t="str">
            <v>A</v>
          </cell>
          <cell r="F19" t="str">
            <v xml:space="preserve">Ananda Ridha Rahmatul Aula Ridwan sangat baik dalam memahami makna Q.S. al-Falaq dan Q.S. al-Fil dengan baik dan benar .  Perlu bimbingan dalam memahami makna iman kepada malaikat-malaikat Allah berdasarkan pengamatan terhadap dirinya dan alam sekitar. </v>
          </cell>
        </row>
        <row r="20">
          <cell r="B20">
            <v>17</v>
          </cell>
          <cell r="C20" t="str">
            <v>RIFDA SALSABILA PURNAMA</v>
          </cell>
          <cell r="D20">
            <v>89.67916666666666</v>
          </cell>
          <cell r="E20" t="str">
            <v>A</v>
          </cell>
          <cell r="F20" t="str">
            <v xml:space="preserve">Ananda Rifda Salsabila Purnama sangat baik dalam memahami makna Q.S. al-Falaq dan Q.S. al-Fil dengan baik dan benar .  Perlu bimbingan dalam memahami makna iman kepada malaikat-malaikat Allah berdasarkan pengamatan terhadap dirinya dan alam sekitar. </v>
          </cell>
        </row>
        <row r="21">
          <cell r="B21">
            <v>18</v>
          </cell>
          <cell r="C21" t="str">
            <v>RIZKI INTAN KURNIAENDAH</v>
          </cell>
          <cell r="D21">
            <v>89.67916666666666</v>
          </cell>
          <cell r="E21" t="str">
            <v>A</v>
          </cell>
          <cell r="F21" t="str">
            <v xml:space="preserve">Ananda Rizki Intan Kurniaendah sangat baik dalam memahami makna Q.S. al-Falaq dan Q.S. al-Fil dengan baik dan benar .  Perlu bimbingan dalam memahami makna iman kepada malaikat-malaikat Allah berdasarkan pengamatan terhadap dirinya dan alam sekitar. </v>
          </cell>
        </row>
        <row r="22">
          <cell r="B22">
            <v>19</v>
          </cell>
          <cell r="C22" t="str">
            <v>RIZKY FIRMANSYAH</v>
          </cell>
          <cell r="D22">
            <v>89.67916666666666</v>
          </cell>
          <cell r="E22" t="str">
            <v>A</v>
          </cell>
          <cell r="F22" t="str">
            <v xml:space="preserve">Ananda Rizky Firmansyah sangat baik dalam memahami makna Q.S. al-Falaq dan Q.S. al-Fil dengan baik dan benar .  Perlu bimbingan dalam memahami makna iman kepada malaikat-malaikat Allah berdasarkan pengamatan terhadap dirinya dan alam sekitar. </v>
          </cell>
        </row>
        <row r="23">
          <cell r="B23">
            <v>20</v>
          </cell>
          <cell r="C23" t="str">
            <v>SAFIRA NUR LAYLA RAMADHANI</v>
          </cell>
          <cell r="D23">
            <v>89.67916666666666</v>
          </cell>
          <cell r="E23" t="str">
            <v>A</v>
          </cell>
          <cell r="F23" t="str">
            <v xml:space="preserve">Ananda Safira Nur Layla Ramadhani sangat baik dalam memahami makna Q.S. al-Falaq dan Q.S. al-Fil dengan baik dan benar .  Perlu bimbingan dalam memahami makna iman kepada malaikat-malaikat Allah berdasarkan pengamatan terhadap dirinya dan alam sekitar. </v>
          </cell>
        </row>
        <row r="24">
          <cell r="B24">
            <v>21</v>
          </cell>
          <cell r="C24" t="str">
            <v>SHANASTRI RUFAIDA</v>
          </cell>
          <cell r="D24">
            <v>89.67916666666666</v>
          </cell>
          <cell r="E24" t="str">
            <v>A</v>
          </cell>
          <cell r="F24" t="str">
            <v xml:space="preserve">Ananda Shanastri Rufaida sangat baik dalam memahami makna Q.S. al-Falaq dan Q.S. al-Fil dengan baik dan benar .  Perlu bimbingan dalam memahami makna iman kepada malaikat-malaikat Allah berdasarkan pengamatan terhadap dirinya dan alam sekitar. </v>
          </cell>
        </row>
        <row r="25">
          <cell r="B25">
            <v>22</v>
          </cell>
          <cell r="C25" t="str">
            <v>SHIAM SAHARA</v>
          </cell>
          <cell r="D25">
            <v>89.67916666666666</v>
          </cell>
          <cell r="E25" t="str">
            <v>A</v>
          </cell>
          <cell r="F25" t="str">
            <v xml:space="preserve">Ananda Shiam Sahara sangat baik dalam memahami makna Q.S. al-Falaq dan Q.S. al-Fil dengan baik dan benar .  Perlu bimbingan dalam memahami makna iman kepada malaikat-malaikat Allah berdasarkan pengamatan terhadap dirinya dan alam sekitar. </v>
          </cell>
        </row>
        <row r="26">
          <cell r="B26">
            <v>23</v>
          </cell>
          <cell r="C26" t="str">
            <v>SUSAN APRILIA PUTRI</v>
          </cell>
          <cell r="D26">
            <v>89.67916666666666</v>
          </cell>
          <cell r="E26" t="str">
            <v>A</v>
          </cell>
          <cell r="F26" t="str">
            <v xml:space="preserve">Ananda Susan Aprilia Putri sangat baik dalam memahami makna Q.S. al-Falaq dan Q.S. al-Fil dengan baik dan benar .  Perlu bimbingan dalam memahami makna iman kepada malaikat-malaikat Allah berdasarkan pengamatan terhadap dirinya dan alam sekitar. </v>
          </cell>
        </row>
        <row r="27">
          <cell r="B27">
            <v>24</v>
          </cell>
          <cell r="C27" t="str">
            <v>SYIFAUL CHUSNA BANATU ROHMI HADI</v>
          </cell>
          <cell r="D27">
            <v>89.67916666666666</v>
          </cell>
          <cell r="E27" t="str">
            <v>A</v>
          </cell>
          <cell r="F27" t="str">
            <v>Ananda Syifaul Chusna Banatu Rohmi Hadi sangat baik dalam memahami makna Q.S. al-Falaq dan Q.S. al-Fil dengan baik dan benar .  Perlu bimbingan dalam memahami makna iman kepada malaikat-malaikat Allah berdasarkan pengamatan terhadap dirinya dan alam sekit</v>
          </cell>
        </row>
        <row r="28">
          <cell r="B28">
            <v>25</v>
          </cell>
          <cell r="C28" t="str">
            <v>VANESSA VICKY AYU LESTARI</v>
          </cell>
          <cell r="D28">
            <v>89.67916666666666</v>
          </cell>
          <cell r="E28" t="str">
            <v>A</v>
          </cell>
          <cell r="F28" t="str">
            <v xml:space="preserve">Ananda Vanessa Vicky Ayu Lestari sangat baik dalam memahami makna Q.S. al-Falaq dan Q.S. al-Fil dengan baik dan benar .  Perlu bimbingan dalam memahami makna iman kepada malaikat-malaikat Allah berdasarkan pengamatan terhadap dirinya dan alam sekitar. </v>
          </cell>
        </row>
        <row r="29">
          <cell r="B29">
            <v>26</v>
          </cell>
          <cell r="C29" t="str">
            <v>WIBI NUR FIRMANSYAH</v>
          </cell>
          <cell r="D29">
            <v>89.67916666666666</v>
          </cell>
          <cell r="E29" t="str">
            <v>A</v>
          </cell>
          <cell r="F29" t="str">
            <v xml:space="preserve">Ananda Wibi Nur Firmansyah sangat baik dalam memahami makna Q.S. al-Falaq dan Q.S. al-Fil dengan baik dan benar .  Perlu bimbingan dalam memahami makna iman kepada malaikat-malaikat Allah berdasarkan pengamatan terhadap dirinya dan alam sekitar. </v>
          </cell>
        </row>
        <row r="30">
          <cell r="B30">
            <v>27</v>
          </cell>
          <cell r="C30" t="str">
            <v>ZULFIDA NURUL MAZIDAH</v>
          </cell>
          <cell r="D30">
            <v>89.67916666666666</v>
          </cell>
          <cell r="E30" t="str">
            <v>A</v>
          </cell>
          <cell r="F30" t="str">
            <v xml:space="preserve">Ananda Zulfida Nurul Mazidah sangat baik dalam memahami makna Q.S. al-Falaq dan Q.S. al-Fil dengan baik dan benar .  Perlu bimbingan dalam memahami makna iman kepada malaikat-malaikat Allah berdasarkan pengamatan terhadap dirinya dan alam sekitar. </v>
          </cell>
        </row>
        <row r="31">
          <cell r="B31">
            <v>28</v>
          </cell>
          <cell r="C31" t="str">
            <v>AZKA AFINA KHOIRUL IZA</v>
          </cell>
          <cell r="D31">
            <v>89.67916666666666</v>
          </cell>
          <cell r="E31" t="str">
            <v>A</v>
          </cell>
          <cell r="F31" t="str">
            <v xml:space="preserve">Ananda Azka Afina Khoirul Iza sangat baik dalam memahami makna Q.S. al-Falaq dan Q.S. al-Fil dengan baik dan benar .  Perlu bimbingan dalam memahami makna iman kepada malaikat-malaikat Allah berdasarkan pengamatan terhadap dirinya dan alam sekitar. </v>
          </cell>
        </row>
        <row r="32">
          <cell r="B32">
            <v>29</v>
          </cell>
          <cell r="C32" t="str">
            <v>BAGUS WIDA KANAKA</v>
          </cell>
          <cell r="D32">
            <v>89.67916666666666</v>
          </cell>
          <cell r="E32" t="str">
            <v>A</v>
          </cell>
          <cell r="F32" t="str">
            <v xml:space="preserve">Ananda Bagus Wida Kanaka sangat baik dalam memahami makna Q.S. al-Falaq dan Q.S. al-Fil dengan baik dan benar .  Perlu bimbingan dalam memahami makna iman kepada malaikat-malaikat Allah berdasarkan pengamatan terhadap dirinya dan alam sekitar. </v>
          </cell>
        </row>
        <row r="33">
          <cell r="B33">
            <v>30</v>
          </cell>
          <cell r="C33" t="str">
            <v>DENI FIRYA ATHALLAH PRADINAYA</v>
          </cell>
          <cell r="D33">
            <v>89.67916666666666</v>
          </cell>
          <cell r="E33" t="str">
            <v>A</v>
          </cell>
          <cell r="F33" t="str">
            <v>Ananda Deni Firya Athallah Pradinaya sangat baik dalam memahami makna Q.S. al-Falaq dan Q.S. al-Fil dengan baik dan benar .  Perlu bimbingan dalam memahami makna iman kepada malaikat-malaikat Allah berdasarkan pengamatan terhadap dirinya dan alam sekitar.</v>
          </cell>
        </row>
        <row r="34">
          <cell r="B34">
            <v>31</v>
          </cell>
          <cell r="C34" t="str">
            <v>DEWI GALUH MULANSARI</v>
          </cell>
          <cell r="D34">
            <v>89.67916666666666</v>
          </cell>
          <cell r="E34" t="str">
            <v>A</v>
          </cell>
          <cell r="F34" t="str">
            <v xml:space="preserve">Ananda Dewi Galuh Mulansari sangat baik dalam memahami makna Q.S. al-Falaq dan Q.S. al-Fil dengan baik dan benar .  Perlu bimbingan dalam memahami makna iman kepada malaikat-malaikat Allah berdasarkan pengamatan terhadap dirinya dan alam sekitar. </v>
          </cell>
        </row>
        <row r="35">
          <cell r="B35">
            <v>32</v>
          </cell>
          <cell r="C35" t="str">
            <v>DIAN PUJI LESTARI</v>
          </cell>
          <cell r="D35">
            <v>89.67916666666666</v>
          </cell>
          <cell r="E35" t="str">
            <v>A</v>
          </cell>
          <cell r="F35" t="str">
            <v xml:space="preserve">Ananda Dian Puji Lestari sangat baik dalam memahami makna Q.S. al-Falaq dan Q.S. al-Fil dengan baik dan benar .  Perlu bimbingan dalam memahami makna iman kepada malaikat-malaikat Allah berdasarkan pengamatan terhadap dirinya dan alam sekitar. </v>
          </cell>
        </row>
        <row r="36">
          <cell r="B36">
            <v>33</v>
          </cell>
          <cell r="C36" t="str">
            <v>Hafidz Langgeng Prasetyo</v>
          </cell>
          <cell r="D36">
            <v>89.67916666666666</v>
          </cell>
          <cell r="E36" t="str">
            <v>A</v>
          </cell>
          <cell r="F36" t="str">
            <v xml:space="preserve">Ananda Hafidz Langgeng Prasetyo sangat baik dalam memahami makna Q.S. al-Falaq dan Q.S. al-Fil dengan baik dan benar .  Perlu bimbingan dalam memahami makna iman kepada malaikat-malaikat Allah berdasarkan pengamatan terhadap dirinya dan alam sekitar. </v>
          </cell>
        </row>
        <row r="37">
          <cell r="B37">
            <v>34</v>
          </cell>
          <cell r="C37" t="str">
            <v>JALU ARTHA AJI MANGGALA HANDOKO</v>
          </cell>
          <cell r="D37">
            <v>89.67916666666666</v>
          </cell>
          <cell r="E37" t="str">
            <v>A</v>
          </cell>
          <cell r="F37" t="str">
            <v>Ananda Jalu Artha Aji Manggala Handoko sangat baik dalam memahami makna Q.S. al-Falaq dan Q.S. al-Fil dengan baik dan benar .  Perlu bimbingan dalam memahami makna iman kepada malaikat-malaikat Allah berdasarkan pengamatan terhadap dirinya dan alam sekita</v>
          </cell>
        </row>
        <row r="38">
          <cell r="B38">
            <v>35</v>
          </cell>
          <cell r="C38" t="str">
            <v>LAURENDHO RADIEFCA MURDIONO</v>
          </cell>
          <cell r="D38">
            <v>89.67916666666666</v>
          </cell>
          <cell r="E38" t="str">
            <v>A</v>
          </cell>
          <cell r="F38" t="str">
            <v xml:space="preserve">Ananda Laurendho Radiefca Murdiono sangat baik dalam memahami makna Q.S. al-Falaq dan Q.S. al-Fil dengan baik dan benar .  Perlu bimbingan dalam memahami makna iman kepada malaikat-malaikat Allah berdasarkan pengamatan terhadap dirinya dan alam sekitar. </v>
          </cell>
        </row>
        <row r="39">
          <cell r="B39">
            <v>36</v>
          </cell>
          <cell r="C39" t="str">
            <v>MARSYA MAYDINA DWI RISQITA</v>
          </cell>
          <cell r="D39">
            <v>89.67916666666666</v>
          </cell>
          <cell r="E39" t="str">
            <v>A</v>
          </cell>
          <cell r="F39" t="str">
            <v xml:space="preserve">Ananda Marsya Maydina Dwi Risqita sangat baik dalam memahami makna Q.S. al-Falaq dan Q.S. al-Fil dengan baik dan benar .  Perlu bimbingan dalam memahami makna iman kepada malaikat-malaikat Allah berdasarkan pengamatan terhadap dirinya dan alam sekitar. </v>
          </cell>
        </row>
        <row r="40">
          <cell r="B40">
            <v>37</v>
          </cell>
          <cell r="C40" t="str">
            <v>MILA SARASWATI</v>
          </cell>
          <cell r="D40">
            <v>89.67916666666666</v>
          </cell>
          <cell r="E40" t="str">
            <v>A</v>
          </cell>
          <cell r="F40" t="str">
            <v xml:space="preserve">Ananda Mila Saraswati sangat baik dalam memahami makna Q.S. al-Falaq dan Q.S. al-Fil dengan baik dan benar .  Perlu bimbingan dalam memahami makna iman kepada malaikat-malaikat Allah berdasarkan pengamatan terhadap dirinya dan alam sekitar. </v>
          </cell>
        </row>
        <row r="41">
          <cell r="B41">
            <v>38</v>
          </cell>
          <cell r="C41" t="str">
            <v>MUHAMMAD ARKAN ALLY RACHMAD</v>
          </cell>
          <cell r="D41">
            <v>89.67916666666666</v>
          </cell>
          <cell r="E41" t="str">
            <v>A</v>
          </cell>
          <cell r="F41" t="str">
            <v xml:space="preserve">Ananda Muhammad Arkan Ally Rachmad sangat baik dalam memahami makna Q.S. al-Falaq dan Q.S. al-Fil dengan baik dan benar .  Perlu bimbingan dalam memahami makna iman kepada malaikat-malaikat Allah berdasarkan pengamatan terhadap dirinya dan alam sekitar. </v>
          </cell>
        </row>
        <row r="42">
          <cell r="B42">
            <v>39</v>
          </cell>
          <cell r="C42" t="str">
            <v>MUHAMMAD REVIAN ABDULLOH FAQIH</v>
          </cell>
          <cell r="D42">
            <v>89.67916666666666</v>
          </cell>
          <cell r="E42" t="str">
            <v>A</v>
          </cell>
          <cell r="F42" t="str">
            <v>Ananda Muhammad Revian Abdulloh Faqih sangat baik dalam memahami makna Q.S. al-Falaq dan Q.S. al-Fil dengan baik dan benar .  Perlu bimbingan dalam memahami makna iman kepada malaikat-malaikat Allah berdasarkan pengamatan terhadap dirinya dan alam sekitar</v>
          </cell>
        </row>
        <row r="43">
          <cell r="B43">
            <v>40</v>
          </cell>
          <cell r="C43" t="str">
            <v>NABILA AYUNINGTIAS</v>
          </cell>
          <cell r="D43">
            <v>89.67916666666666</v>
          </cell>
          <cell r="E43" t="str">
            <v>A</v>
          </cell>
          <cell r="F43" t="str">
            <v xml:space="preserve">Ananda Nabila Ayuningtias sangat baik dalam memahami makna Q.S. al-Falaq dan Q.S. al-Fil dengan baik dan benar .  Perlu bimbingan dalam memahami makna iman kepada malaikat-malaikat Allah berdasarkan pengamatan terhadap dirinya dan alam sekitar. </v>
          </cell>
        </row>
        <row r="44">
          <cell r="B44">
            <v>41</v>
          </cell>
          <cell r="C44" t="str">
            <v>NARESWARI MASAYU PUSPANINGRUM</v>
          </cell>
          <cell r="D44">
            <v>89.67916666666666</v>
          </cell>
          <cell r="E44" t="str">
            <v>A</v>
          </cell>
          <cell r="F44" t="str">
            <v>Ananda Nareswari Masayu Puspaningrum sangat baik dalam memahami makna Q.S. al-Falaq dan Q.S. al-Fil dengan baik dan benar .  Perlu bimbingan dalam memahami makna iman kepada malaikat-malaikat Allah berdasarkan pengamatan terhadap dirinya dan alam sekitar.</v>
          </cell>
        </row>
        <row r="45">
          <cell r="B45">
            <v>42</v>
          </cell>
          <cell r="C45" t="str">
            <v>NOVA SASMYTA</v>
          </cell>
          <cell r="D45">
            <v>89.67916666666666</v>
          </cell>
          <cell r="E45" t="str">
            <v>A</v>
          </cell>
          <cell r="F45" t="str">
            <v xml:space="preserve">Ananda Nova Sasmyta sangat baik dalam memahami makna Q.S. al-Falaq dan Q.S. al-Fil dengan baik dan benar .  Perlu bimbingan dalam memahami makna iman kepada malaikat-malaikat Allah berdasarkan pengamatan terhadap dirinya dan alam sekitar. </v>
          </cell>
        </row>
        <row r="46">
          <cell r="B46">
            <v>43</v>
          </cell>
          <cell r="C46" t="str">
            <v>RIDHA RAHMATUL AULA RIDWAN</v>
          </cell>
          <cell r="D46">
            <v>89.67916666666666</v>
          </cell>
          <cell r="E46" t="str">
            <v>A</v>
          </cell>
          <cell r="F46" t="str">
            <v xml:space="preserve">Ananda Ridha Rahmatul Aula Ridwan sangat baik dalam memahami makna Q.S. al-Falaq dan Q.S. al-Fil dengan baik dan benar .  Perlu bimbingan dalam memahami makna iman kepada malaikat-malaikat Allah berdasarkan pengamatan terhadap dirinya dan alam sekitar. </v>
          </cell>
        </row>
        <row r="47">
          <cell r="B47">
            <v>44</v>
          </cell>
          <cell r="C47" t="str">
            <v>RIFDA SALSABILA PURNAMA</v>
          </cell>
          <cell r="D47">
            <v>89.67916666666666</v>
          </cell>
          <cell r="E47" t="str">
            <v>A</v>
          </cell>
          <cell r="F47" t="str">
            <v xml:space="preserve">Ananda Rifda Salsabila Purnama sangat baik dalam memahami makna Q.S. al-Falaq dan Q.S. al-Fil dengan baik dan benar .  Perlu bimbingan dalam memahami makna iman kepada malaikat-malaikat Allah berdasarkan pengamatan terhadap dirinya dan alam sekitar. </v>
          </cell>
        </row>
        <row r="48">
          <cell r="B48">
            <v>45</v>
          </cell>
          <cell r="C48" t="str">
            <v>RIZKI INTAN KURNIAENDAH</v>
          </cell>
          <cell r="D48">
            <v>89.67916666666666</v>
          </cell>
          <cell r="E48" t="str">
            <v>A</v>
          </cell>
          <cell r="F48" t="str">
            <v xml:space="preserve">Ananda Rizki Intan Kurniaendah sangat baik dalam memahami makna Q.S. al-Falaq dan Q.S. al-Fil dengan baik dan benar .  Perlu bimbingan dalam memahami makna iman kepada malaikat-malaikat Allah berdasarkan pengamatan terhadap dirinya dan alam sekitar. </v>
          </cell>
        </row>
        <row r="49">
          <cell r="B49">
            <v>46</v>
          </cell>
          <cell r="C49" t="str">
            <v>RIZKY FIRMANSYAH</v>
          </cell>
          <cell r="D49">
            <v>89.67916666666666</v>
          </cell>
          <cell r="E49" t="str">
            <v>A</v>
          </cell>
          <cell r="F49" t="str">
            <v xml:space="preserve">Ananda Rizky Firmansyah sangat baik dalam memahami makna Q.S. al-Falaq dan Q.S. al-Fil dengan baik dan benar .  Perlu bimbingan dalam memahami makna iman kepada malaikat-malaikat Allah berdasarkan pengamatan terhadap dirinya dan alam sekitar. </v>
          </cell>
        </row>
        <row r="50">
          <cell r="B50">
            <v>47</v>
          </cell>
          <cell r="C50" t="str">
            <v>SAFIRA NUR LAYLA RAMADHANI</v>
          </cell>
          <cell r="D50">
            <v>89.67916666666666</v>
          </cell>
          <cell r="E50" t="str">
            <v>A</v>
          </cell>
          <cell r="F50" t="str">
            <v xml:space="preserve">Ananda Safira Nur Layla Ramadhani sangat baik dalam memahami makna Q.S. al-Falaq dan Q.S. al-Fil dengan baik dan benar .  Perlu bimbingan dalam memahami makna iman kepada malaikat-malaikat Allah berdasarkan pengamatan terhadap dirinya dan alam sekitar. </v>
          </cell>
        </row>
        <row r="51">
          <cell r="B51">
            <v>48</v>
          </cell>
          <cell r="C51" t="str">
            <v>SHANASTRI RUFAIDA</v>
          </cell>
          <cell r="D51">
            <v>89.67916666666666</v>
          </cell>
          <cell r="E51" t="str">
            <v>A</v>
          </cell>
          <cell r="F51" t="str">
            <v xml:space="preserve">Ananda Shanastri Rufaida sangat baik dalam memahami makna Q.S. al-Falaq dan Q.S. al-Fil dengan baik dan benar .  Perlu bimbingan dalam memahami makna iman kepada malaikat-malaikat Allah berdasarkan pengamatan terhadap dirinya dan alam sekitar. </v>
          </cell>
        </row>
        <row r="52">
          <cell r="B52">
            <v>49</v>
          </cell>
          <cell r="C52" t="str">
            <v>SHIAM SAHARA</v>
          </cell>
          <cell r="D52">
            <v>89.67916666666666</v>
          </cell>
          <cell r="E52" t="str">
            <v>A</v>
          </cell>
          <cell r="F52" t="str">
            <v xml:space="preserve">Ananda Shiam Sahara sangat baik dalam memahami makna Q.S. al-Falaq dan Q.S. al-Fil dengan baik dan benar .  Perlu bimbingan dalam memahami makna iman kepada malaikat-malaikat Allah berdasarkan pengamatan terhadap dirinya dan alam sekitar. </v>
          </cell>
        </row>
        <row r="53">
          <cell r="B53">
            <v>50</v>
          </cell>
          <cell r="C53" t="str">
            <v>SUSAN APRILIA PUTRI</v>
          </cell>
          <cell r="D53">
            <v>89.67916666666666</v>
          </cell>
          <cell r="E53" t="str">
            <v>A</v>
          </cell>
          <cell r="F53" t="str">
            <v xml:space="preserve">Ananda Susan Aprilia Putri sangat baik dalam memahami makna Q.S. al-Falaq dan Q.S. al-Fil dengan baik dan benar .  Perlu bimbingan dalam memahami makna iman kepada malaikat-malaikat Allah berdasarkan pengamatan terhadap dirinya dan alam sekitar. </v>
          </cell>
        </row>
      </sheetData>
      <sheetData sheetId="27"/>
      <sheetData sheetId="28">
        <row r="4">
          <cell r="B4">
            <v>1</v>
          </cell>
          <cell r="C4" t="str">
            <v>AZKA AFINA KHOIRUL IZA</v>
          </cell>
          <cell r="D4">
            <v>95.119047619047606</v>
          </cell>
          <cell r="E4" t="str">
            <v>A</v>
          </cell>
          <cell r="F4" t="str">
            <v xml:space="preserve">Ananda Azka Afina Khoirul Iza sangat baik dalam Menerapkan variasi dan kombinasi berbagai pola gerak dominan (bertumpu, bergantung, keseimbangan, berpindah/lokomotor, tolakan, putaran, ayunan, melayang, dan mendarat) dalam aktivitas senam lantai.  Sangat </v>
          </cell>
        </row>
        <row r="5">
          <cell r="B5">
            <v>2</v>
          </cell>
          <cell r="C5" t="str">
            <v>BAGUS WIDA KANAKA</v>
          </cell>
          <cell r="D5">
            <v>78.642857142857139</v>
          </cell>
          <cell r="E5" t="str">
            <v>C</v>
          </cell>
          <cell r="F5" t="str">
            <v>Ananda Bagus Wida Kanaka sangat baik dalam Memahami variasi gerak dasar lokomotor, non-lokomotor, dan manipulatif sesuai dengan konsep tubuh, ruang, usaha, dan keterhubungan dalam permainan bola besar sederhana dan atau tradisional*.  Perlu bimbingan dala</v>
          </cell>
        </row>
        <row r="6">
          <cell r="B6">
            <v>3</v>
          </cell>
          <cell r="C6" t="str">
            <v>DENI FIRYA ATHALLAH PRADINAYA</v>
          </cell>
          <cell r="D6">
            <v>87.119047619047606</v>
          </cell>
          <cell r="E6" t="str">
            <v>B</v>
          </cell>
          <cell r="F6" t="str">
            <v xml:space="preserve">Ananda Deni Firya Athallah Pradinaya sangat baik dalam Menerapkan variasi dan kombinasi berbagai pola gerak dominan (bertumpu, bergantung, keseimbangan, berpindah/lokomotor, tolakan, putaran, ayunan, melayang, dan mendarat) dalam aktivitas senam lantai.  </v>
          </cell>
        </row>
        <row r="7">
          <cell r="B7">
            <v>4</v>
          </cell>
          <cell r="C7" t="str">
            <v>DEWI GALUH MULANSARI</v>
          </cell>
          <cell r="D7">
            <v>87.119047619047606</v>
          </cell>
          <cell r="E7" t="str">
            <v>B</v>
          </cell>
          <cell r="F7" t="str">
            <v>Ananda Dewi Galuh Mulansari sangat baik dalam Menerapkan variasi dan kombinasi berbagai pola gerak dominan (bertumpu, bergantung, keseimbangan, berpindah/lokomotor, tolakan, putaran, ayunan, melayang, dan mendarat) dalam aktivitas senam lantai.  Perlu bim</v>
          </cell>
        </row>
        <row r="8">
          <cell r="B8">
            <v>5</v>
          </cell>
          <cell r="C8" t="str">
            <v>DIAN PUJI LESTARI</v>
          </cell>
          <cell r="D8">
            <v>87.119047619047606</v>
          </cell>
          <cell r="E8" t="str">
            <v>B</v>
          </cell>
          <cell r="F8" t="str">
            <v>Ananda Dian Puji Lestari sangat baik dalam Menerapkan variasi dan kombinasi berbagai pola gerak dominan (bertumpu, bergantung, keseimbangan, berpindah/lokomotor, tolakan, putaran, ayunan, melayang, dan mendarat) dalam aktivitas senam lantai.  Perlu bimbin</v>
          </cell>
        </row>
        <row r="9">
          <cell r="B9">
            <v>6</v>
          </cell>
          <cell r="C9" t="str">
            <v>Hafidz Langgeng Prasetyo</v>
          </cell>
          <cell r="D9">
            <v>87.119047619047606</v>
          </cell>
          <cell r="E9" t="str">
            <v>B</v>
          </cell>
          <cell r="F9" t="str">
            <v>Ananda Hafidz Langgeng Prasetyo sangat baik dalam Menerapkan variasi dan kombinasi berbagai pola gerak dominan (bertumpu, bergantung, keseimbangan, berpindah/lokomotor, tolakan, putaran, ayunan, melayang, dan mendarat) dalam aktivitas senam lantai.  Perlu</v>
          </cell>
        </row>
        <row r="10">
          <cell r="B10">
            <v>7</v>
          </cell>
          <cell r="C10" t="str">
            <v>JALU ARTHA AJI MANGGALA HANDOKO</v>
          </cell>
          <cell r="D10">
            <v>87.119047619047606</v>
          </cell>
          <cell r="E10" t="str">
            <v>B</v>
          </cell>
          <cell r="F10" t="str">
            <v>Ananda Jalu Artha Aji Manggala Handoko sangat baik dalam Menerapkan variasi dan kombinasi berbagai pola gerak dominan (bertumpu, bergantung, keseimbangan, berpindah/lokomotor, tolakan, putaran, ayunan, melayang, dan mendarat) dalam aktivitas senam lantai.</v>
          </cell>
        </row>
        <row r="11">
          <cell r="B11">
            <v>8</v>
          </cell>
          <cell r="C11" t="str">
            <v>LAURENDHO RADIEFCA MURDIONO</v>
          </cell>
          <cell r="D11">
            <v>87.119047619047606</v>
          </cell>
          <cell r="E11" t="str">
            <v>B</v>
          </cell>
          <cell r="F11" t="str">
            <v>Ananda Laurendho Radiefca Murdiono sangat baik dalam Menerapkan variasi dan kombinasi berbagai pola gerak dominan (bertumpu, bergantung, keseimbangan, berpindah/lokomotor, tolakan, putaran, ayunan, melayang, dan mendarat) dalam aktivitas senam lantai.  Pe</v>
          </cell>
        </row>
        <row r="12">
          <cell r="B12">
            <v>9</v>
          </cell>
          <cell r="C12" t="str">
            <v>MARSYA MAYDINA DWI RISQITA</v>
          </cell>
          <cell r="D12">
            <v>87.119047619047606</v>
          </cell>
          <cell r="E12" t="str">
            <v>B</v>
          </cell>
          <cell r="F12" t="str">
            <v>Ananda Marsya Maydina Dwi Risqita sangat baik dalam Menerapkan variasi dan kombinasi berbagai pola gerak dominan (bertumpu, bergantung, keseimbangan, berpindah/lokomotor, tolakan, putaran, ayunan, melayang, dan mendarat) dalam aktivitas senam lantai.  Per</v>
          </cell>
        </row>
        <row r="13">
          <cell r="B13">
            <v>10</v>
          </cell>
          <cell r="C13" t="str">
            <v>MILA SARASWATI</v>
          </cell>
          <cell r="D13">
            <v>87.119047619047606</v>
          </cell>
          <cell r="E13" t="str">
            <v>B</v>
          </cell>
          <cell r="F13" t="str">
            <v>Ananda Mila Saraswati sangat baik dalam Menerapkan variasi dan kombinasi berbagai pola gerak dominan (bertumpu, bergantung, keseimbangan, berpindah/lokomotor, tolakan, putaran, ayunan, melayang, dan mendarat) dalam aktivitas senam lantai.  Perlu bimbingan</v>
          </cell>
        </row>
        <row r="14">
          <cell r="B14">
            <v>11</v>
          </cell>
          <cell r="C14" t="str">
            <v>MUHAMMAD ARKAN ALLY RACHMAD</v>
          </cell>
          <cell r="D14">
            <v>87.119047619047606</v>
          </cell>
          <cell r="E14" t="str">
            <v>B</v>
          </cell>
          <cell r="F14" t="str">
            <v>Ananda Muhammad Arkan Ally Rachmad sangat baik dalam Menerapkan variasi dan kombinasi berbagai pola gerak dominan (bertumpu, bergantung, keseimbangan, berpindah/lokomotor, tolakan, putaran, ayunan, melayang, dan mendarat) dalam aktivitas senam lantai.  Pe</v>
          </cell>
        </row>
        <row r="15">
          <cell r="B15">
            <v>12</v>
          </cell>
          <cell r="C15" t="str">
            <v>MUHAMMAD REVIAN ABDULLOH FAQIH</v>
          </cell>
          <cell r="D15">
            <v>87.119047619047606</v>
          </cell>
          <cell r="E15" t="str">
            <v>B</v>
          </cell>
          <cell r="F15" t="str">
            <v xml:space="preserve">Ananda Muhammad Revian Abdulloh Faqih sangat baik dalam Menerapkan variasi dan kombinasi berbagai pola gerak dominan (bertumpu, bergantung, keseimbangan, berpindah/lokomotor, tolakan, putaran, ayunan, melayang, dan mendarat) dalam aktivitas senam lantai. </v>
          </cell>
        </row>
        <row r="16">
          <cell r="B16">
            <v>13</v>
          </cell>
          <cell r="C16" t="str">
            <v>NABILA AYUNINGTIAS</v>
          </cell>
          <cell r="D16">
            <v>87.119047619047606</v>
          </cell>
          <cell r="E16" t="str">
            <v>B</v>
          </cell>
          <cell r="F16" t="str">
            <v>Ananda Nabila Ayuningtias sangat baik dalam Menerapkan variasi dan kombinasi berbagai pola gerak dominan (bertumpu, bergantung, keseimbangan, berpindah/lokomotor, tolakan, putaran, ayunan, melayang, dan mendarat) dalam aktivitas senam lantai.  Perlu bimbi</v>
          </cell>
        </row>
        <row r="17">
          <cell r="B17">
            <v>14</v>
          </cell>
          <cell r="C17" t="str">
            <v>NARESWARI MASAYU PUSPANINGRUM</v>
          </cell>
          <cell r="D17">
            <v>87.119047619047606</v>
          </cell>
          <cell r="E17" t="str">
            <v>B</v>
          </cell>
          <cell r="F17" t="str">
            <v xml:space="preserve">Ananda Nareswari Masayu Puspaningrum sangat baik dalam Menerapkan variasi dan kombinasi berbagai pola gerak dominan (bertumpu, bergantung, keseimbangan, berpindah/lokomotor, tolakan, putaran, ayunan, melayang, dan mendarat) dalam aktivitas senam lantai.  </v>
          </cell>
        </row>
        <row r="18">
          <cell r="B18">
            <v>15</v>
          </cell>
          <cell r="C18" t="str">
            <v>NOVA SASMYTA</v>
          </cell>
          <cell r="D18">
            <v>87.119047619047606</v>
          </cell>
          <cell r="E18" t="str">
            <v>B</v>
          </cell>
          <cell r="F18" t="str">
            <v>Ananda Nova Sasmyta sangat baik dalam Menerapkan variasi dan kombinasi berbagai pola gerak dominan (bertumpu, bergantung, keseimbangan, berpindah/lokomotor, tolakan, putaran, ayunan, melayang, dan mendarat) dalam aktivitas senam lantai.  Perlu bimbingan d</v>
          </cell>
        </row>
        <row r="19">
          <cell r="B19">
            <v>16</v>
          </cell>
          <cell r="C19" t="str">
            <v>RIDHA RAHMATUL AULA RIDWAN</v>
          </cell>
          <cell r="D19">
            <v>87.119047619047606</v>
          </cell>
          <cell r="E19" t="str">
            <v>B</v>
          </cell>
          <cell r="F19" t="str">
            <v>Ananda Ridha Rahmatul Aula Ridwan sangat baik dalam Menerapkan variasi dan kombinasi berbagai pola gerak dominan (bertumpu, bergantung, keseimbangan, berpindah/lokomotor, tolakan, putaran, ayunan, melayang, dan mendarat) dalam aktivitas senam lantai.  Per</v>
          </cell>
        </row>
        <row r="20">
          <cell r="B20">
            <v>17</v>
          </cell>
          <cell r="C20" t="str">
            <v>RIFDA SALSABILA PURNAMA</v>
          </cell>
          <cell r="D20">
            <v>87.119047619047606</v>
          </cell>
          <cell r="E20" t="str">
            <v>B</v>
          </cell>
          <cell r="F20" t="str">
            <v xml:space="preserve">Ananda Rifda Salsabila Purnama sangat baik dalam Menerapkan variasi dan kombinasi berbagai pola gerak dominan (bertumpu, bergantung, keseimbangan, berpindah/lokomotor, tolakan, putaran, ayunan, melayang, dan mendarat) dalam aktivitas senam lantai.  Perlu </v>
          </cell>
        </row>
        <row r="21">
          <cell r="B21">
            <v>18</v>
          </cell>
          <cell r="C21" t="str">
            <v>RIZKI INTAN KURNIAENDAH</v>
          </cell>
          <cell r="D21">
            <v>87.119047619047606</v>
          </cell>
          <cell r="E21" t="str">
            <v>B</v>
          </cell>
          <cell r="F21" t="str">
            <v xml:space="preserve">Ananda Rizki Intan Kurniaendah sangat baik dalam Menerapkan variasi dan kombinasi berbagai pola gerak dominan (bertumpu, bergantung, keseimbangan, berpindah/lokomotor, tolakan, putaran, ayunan, melayang, dan mendarat) dalam aktivitas senam lantai.  Perlu </v>
          </cell>
        </row>
        <row r="22">
          <cell r="B22">
            <v>19</v>
          </cell>
          <cell r="C22" t="str">
            <v>RIZKY FIRMANSYAH</v>
          </cell>
          <cell r="D22">
            <v>87.119047619047606</v>
          </cell>
          <cell r="E22" t="str">
            <v>B</v>
          </cell>
          <cell r="F22" t="str">
            <v>Ananda Rizky Firmansyah sangat baik dalam Menerapkan variasi dan kombinasi berbagai pola gerak dominan (bertumpu, bergantung, keseimbangan, berpindah/lokomotor, tolakan, putaran, ayunan, melayang, dan mendarat) dalam aktivitas senam lantai.  Perlu bimbing</v>
          </cell>
        </row>
        <row r="23">
          <cell r="B23">
            <v>20</v>
          </cell>
          <cell r="C23" t="str">
            <v>SAFIRA NUR LAYLA RAMADHANI</v>
          </cell>
          <cell r="D23">
            <v>87.119047619047606</v>
          </cell>
          <cell r="E23" t="str">
            <v>B</v>
          </cell>
          <cell r="F23" t="str">
            <v>Ananda Safira Nur Layla Ramadhani sangat baik dalam Menerapkan variasi dan kombinasi berbagai pola gerak dominan (bertumpu, bergantung, keseimbangan, berpindah/lokomotor, tolakan, putaran, ayunan, melayang, dan mendarat) dalam aktivitas senam lantai.  Per</v>
          </cell>
        </row>
        <row r="24">
          <cell r="B24">
            <v>21</v>
          </cell>
          <cell r="C24" t="str">
            <v>SHANASTRI RUFAIDA</v>
          </cell>
          <cell r="D24">
            <v>87.119047619047606</v>
          </cell>
          <cell r="E24" t="str">
            <v>B</v>
          </cell>
          <cell r="F24" t="str">
            <v>Ananda Shanastri Rufaida sangat baik dalam Menerapkan variasi dan kombinasi berbagai pola gerak dominan (bertumpu, bergantung, keseimbangan, berpindah/lokomotor, tolakan, putaran, ayunan, melayang, dan mendarat) dalam aktivitas senam lantai.  Perlu bimbin</v>
          </cell>
        </row>
        <row r="25">
          <cell r="B25">
            <v>22</v>
          </cell>
          <cell r="C25" t="str">
            <v>SHIAM SAHARA</v>
          </cell>
          <cell r="D25">
            <v>87.119047619047606</v>
          </cell>
          <cell r="E25" t="str">
            <v>B</v>
          </cell>
          <cell r="F25" t="str">
            <v>Ananda Shiam Sahara sangat baik dalam Menerapkan variasi dan kombinasi berbagai pola gerak dominan (bertumpu, bergantung, keseimbangan, berpindah/lokomotor, tolakan, putaran, ayunan, melayang, dan mendarat) dalam aktivitas senam lantai.  Perlu bimbingan d</v>
          </cell>
        </row>
        <row r="26">
          <cell r="B26">
            <v>23</v>
          </cell>
          <cell r="C26" t="str">
            <v>SUSAN APRILIA PUTRI</v>
          </cell>
          <cell r="D26">
            <v>87.119047619047606</v>
          </cell>
          <cell r="E26" t="str">
            <v>B</v>
          </cell>
          <cell r="F26" t="str">
            <v>Ananda Susan Aprilia Putri sangat baik dalam Menerapkan variasi dan kombinasi berbagai pola gerak dominan (bertumpu, bergantung, keseimbangan, berpindah/lokomotor, tolakan, putaran, ayunan, melayang, dan mendarat) dalam aktivitas senam lantai.  Perlu bimb</v>
          </cell>
        </row>
        <row r="27">
          <cell r="B27">
            <v>24</v>
          </cell>
          <cell r="C27" t="str">
            <v>SYIFAUL CHUSNA BANATU ROHMI HADI</v>
          </cell>
          <cell r="D27">
            <v>87.119047619047606</v>
          </cell>
          <cell r="E27" t="str">
            <v>B</v>
          </cell>
          <cell r="F27" t="str">
            <v>Ananda Syifaul Chusna Banatu Rohmi Hadi sangat baik dalam Menerapkan variasi dan kombinasi berbagai pola gerak dominan (bertumpu, bergantung, keseimbangan, berpindah/lokomotor, tolakan, putaran, ayunan, melayang, dan mendarat) dalam aktivitas senam lantai</v>
          </cell>
        </row>
        <row r="28">
          <cell r="B28">
            <v>25</v>
          </cell>
          <cell r="C28" t="str">
            <v>VANESSA VICKY AYU LESTARI</v>
          </cell>
          <cell r="D28">
            <v>87.119047619047606</v>
          </cell>
          <cell r="E28" t="str">
            <v>B</v>
          </cell>
          <cell r="F28" t="str">
            <v>Ananda Vanessa Vicky Ayu Lestari sangat baik dalam Menerapkan variasi dan kombinasi berbagai pola gerak dominan (bertumpu, bergantung, keseimbangan, berpindah/lokomotor, tolakan, putaran, ayunan, melayang, dan mendarat) dalam aktivitas senam lantai.  Perl</v>
          </cell>
        </row>
        <row r="29">
          <cell r="B29">
            <v>26</v>
          </cell>
          <cell r="C29" t="str">
            <v>WIBI NUR FIRMANSYAH</v>
          </cell>
          <cell r="D29">
            <v>87.119047619047606</v>
          </cell>
          <cell r="E29" t="str">
            <v>B</v>
          </cell>
          <cell r="F29" t="str">
            <v>Ananda Wibi Nur Firmansyah sangat baik dalam Menerapkan variasi dan kombinasi berbagai pola gerak dominan (bertumpu, bergantung, keseimbangan, berpindah/lokomotor, tolakan, putaran, ayunan, melayang, dan mendarat) dalam aktivitas senam lantai.  Perlu bimb</v>
          </cell>
        </row>
        <row r="30">
          <cell r="B30">
            <v>27</v>
          </cell>
          <cell r="C30" t="str">
            <v>ZULFIDA NURUL MAZIDAH</v>
          </cell>
          <cell r="D30">
            <v>87.119047619047606</v>
          </cell>
          <cell r="E30" t="str">
            <v>B</v>
          </cell>
          <cell r="F30" t="str">
            <v>Ananda Zulfida Nurul Mazidah sangat baik dalam Menerapkan variasi dan kombinasi berbagai pola gerak dominan (bertumpu, bergantung, keseimbangan, berpindah/lokomotor, tolakan, putaran, ayunan, melayang, dan mendarat) dalam aktivitas senam lantai.  Perlu bi</v>
          </cell>
        </row>
        <row r="31">
          <cell r="B31">
            <v>28</v>
          </cell>
          <cell r="C31" t="str">
            <v>AZKA AFINA KHOIRUL IZA</v>
          </cell>
          <cell r="D31">
            <v>87.119047619047606</v>
          </cell>
          <cell r="E31" t="str">
            <v>B</v>
          </cell>
          <cell r="F31" t="str">
            <v>Ananda Azka Afina Khoirul Iza sangat baik dalam Menerapkan variasi dan kombinasi berbagai pola gerak dominan (bertumpu, bergantung, keseimbangan, berpindah/lokomotor, tolakan, putaran, ayunan, melayang, dan mendarat) dalam aktivitas senam lantai.  Perlu b</v>
          </cell>
        </row>
        <row r="32">
          <cell r="B32">
            <v>29</v>
          </cell>
          <cell r="C32" t="str">
            <v>BAGUS WIDA KANAKA</v>
          </cell>
          <cell r="D32">
            <v>87.119047619047606</v>
          </cell>
          <cell r="E32" t="str">
            <v>B</v>
          </cell>
          <cell r="F32" t="str">
            <v>Ananda Bagus Wida Kanaka sangat baik dalam Menerapkan variasi dan kombinasi berbagai pola gerak dominan (bertumpu, bergantung, keseimbangan, berpindah/lokomotor, tolakan, putaran, ayunan, melayang, dan mendarat) dalam aktivitas senam lantai.  Perlu bimbin</v>
          </cell>
        </row>
        <row r="33">
          <cell r="B33">
            <v>30</v>
          </cell>
          <cell r="C33" t="str">
            <v>DENI FIRYA ATHALLAH PRADINAYA</v>
          </cell>
          <cell r="D33">
            <v>87.119047619047606</v>
          </cell>
          <cell r="E33" t="str">
            <v>B</v>
          </cell>
          <cell r="F33" t="str">
            <v xml:space="preserve">Ananda Deni Firya Athallah Pradinaya sangat baik dalam Menerapkan variasi dan kombinasi berbagai pola gerak dominan (bertumpu, bergantung, keseimbangan, berpindah/lokomotor, tolakan, putaran, ayunan, melayang, dan mendarat) dalam aktivitas senam lantai.  </v>
          </cell>
        </row>
        <row r="34">
          <cell r="B34">
            <v>31</v>
          </cell>
          <cell r="C34" t="str">
            <v>DEWI GALUH MULANSARI</v>
          </cell>
          <cell r="D34">
            <v>87.119047619047606</v>
          </cell>
          <cell r="E34" t="str">
            <v>B</v>
          </cell>
          <cell r="F34" t="str">
            <v>Ananda Dewi Galuh Mulansari sangat baik dalam Menerapkan variasi dan kombinasi berbagai pola gerak dominan (bertumpu, bergantung, keseimbangan, berpindah/lokomotor, tolakan, putaran, ayunan, melayang, dan mendarat) dalam aktivitas senam lantai.  Perlu bim</v>
          </cell>
        </row>
        <row r="35">
          <cell r="B35">
            <v>32</v>
          </cell>
          <cell r="C35" t="str">
            <v>DIAN PUJI LESTARI</v>
          </cell>
          <cell r="D35">
            <v>87.119047619047606</v>
          </cell>
          <cell r="E35" t="str">
            <v>B</v>
          </cell>
          <cell r="F35" t="str">
            <v>Ananda Dian Puji Lestari sangat baik dalam Menerapkan variasi dan kombinasi berbagai pola gerak dominan (bertumpu, bergantung, keseimbangan, berpindah/lokomotor, tolakan, putaran, ayunan, melayang, dan mendarat) dalam aktivitas senam lantai.  Perlu bimbin</v>
          </cell>
        </row>
        <row r="36">
          <cell r="B36">
            <v>33</v>
          </cell>
          <cell r="C36" t="str">
            <v>Hafidz Langgeng Prasetyo</v>
          </cell>
          <cell r="D36">
            <v>87.119047619047606</v>
          </cell>
          <cell r="E36" t="str">
            <v>B</v>
          </cell>
          <cell r="F36" t="str">
            <v>Ananda Hafidz Langgeng Prasetyo sangat baik dalam Menerapkan variasi dan kombinasi berbagai pola gerak dominan (bertumpu, bergantung, keseimbangan, berpindah/lokomotor, tolakan, putaran, ayunan, melayang, dan mendarat) dalam aktivitas senam lantai.  Perlu</v>
          </cell>
        </row>
        <row r="37">
          <cell r="B37">
            <v>34</v>
          </cell>
          <cell r="C37" t="str">
            <v>JALU ARTHA AJI MANGGALA HANDOKO</v>
          </cell>
          <cell r="D37">
            <v>87.119047619047606</v>
          </cell>
          <cell r="E37" t="str">
            <v>B</v>
          </cell>
          <cell r="F37" t="str">
            <v>Ananda Jalu Artha Aji Manggala Handoko sangat baik dalam Menerapkan variasi dan kombinasi berbagai pola gerak dominan (bertumpu, bergantung, keseimbangan, berpindah/lokomotor, tolakan, putaran, ayunan, melayang, dan mendarat) dalam aktivitas senam lantai.</v>
          </cell>
        </row>
        <row r="38">
          <cell r="B38">
            <v>35</v>
          </cell>
          <cell r="C38" t="str">
            <v>LAURENDHO RADIEFCA MURDIONO</v>
          </cell>
          <cell r="D38">
            <v>87.119047619047606</v>
          </cell>
          <cell r="E38" t="str">
            <v>B</v>
          </cell>
          <cell r="F38" t="str">
            <v>Ananda Laurendho Radiefca Murdiono sangat baik dalam Menerapkan variasi dan kombinasi berbagai pola gerak dominan (bertumpu, bergantung, keseimbangan, berpindah/lokomotor, tolakan, putaran, ayunan, melayang, dan mendarat) dalam aktivitas senam lantai.  Pe</v>
          </cell>
        </row>
        <row r="39">
          <cell r="B39">
            <v>36</v>
          </cell>
          <cell r="C39" t="str">
            <v>MARSYA MAYDINA DWI RISQITA</v>
          </cell>
          <cell r="D39">
            <v>87.119047619047606</v>
          </cell>
          <cell r="E39" t="str">
            <v>B</v>
          </cell>
          <cell r="F39" t="str">
            <v>Ananda Marsya Maydina Dwi Risqita sangat baik dalam Menerapkan variasi dan kombinasi berbagai pola gerak dominan (bertumpu, bergantung, keseimbangan, berpindah/lokomotor, tolakan, putaran, ayunan, melayang, dan mendarat) dalam aktivitas senam lantai.  Per</v>
          </cell>
        </row>
        <row r="40">
          <cell r="B40">
            <v>37</v>
          </cell>
          <cell r="C40" t="str">
            <v>MILA SARASWATI</v>
          </cell>
          <cell r="D40">
            <v>87.119047619047606</v>
          </cell>
          <cell r="E40" t="str">
            <v>B</v>
          </cell>
          <cell r="F40" t="str">
            <v>Ananda Mila Saraswati sangat baik dalam Menerapkan variasi dan kombinasi berbagai pola gerak dominan (bertumpu, bergantung, keseimbangan, berpindah/lokomotor, tolakan, putaran, ayunan, melayang, dan mendarat) dalam aktivitas senam lantai.  Perlu bimbingan</v>
          </cell>
        </row>
        <row r="41">
          <cell r="B41">
            <v>38</v>
          </cell>
          <cell r="C41" t="str">
            <v>MUHAMMAD ARKAN ALLY RACHMAD</v>
          </cell>
          <cell r="D41">
            <v>87.119047619047606</v>
          </cell>
          <cell r="E41" t="str">
            <v>B</v>
          </cell>
          <cell r="F41" t="str">
            <v>Ananda Muhammad Arkan Ally Rachmad sangat baik dalam Menerapkan variasi dan kombinasi berbagai pola gerak dominan (bertumpu, bergantung, keseimbangan, berpindah/lokomotor, tolakan, putaran, ayunan, melayang, dan mendarat) dalam aktivitas senam lantai.  Pe</v>
          </cell>
        </row>
        <row r="42">
          <cell r="B42">
            <v>39</v>
          </cell>
          <cell r="C42" t="str">
            <v>MUHAMMAD REVIAN ABDULLOH FAQIH</v>
          </cell>
          <cell r="D42">
            <v>87.119047619047606</v>
          </cell>
          <cell r="E42" t="str">
            <v>B</v>
          </cell>
          <cell r="F42" t="str">
            <v xml:space="preserve">Ananda Muhammad Revian Abdulloh Faqih sangat baik dalam Menerapkan variasi dan kombinasi berbagai pola gerak dominan (bertumpu, bergantung, keseimbangan, berpindah/lokomotor, tolakan, putaran, ayunan, melayang, dan mendarat) dalam aktivitas senam lantai. </v>
          </cell>
        </row>
        <row r="43">
          <cell r="B43">
            <v>40</v>
          </cell>
          <cell r="C43" t="str">
            <v>NABILA AYUNINGTIAS</v>
          </cell>
          <cell r="D43">
            <v>87.119047619047606</v>
          </cell>
          <cell r="E43" t="str">
            <v>B</v>
          </cell>
          <cell r="F43" t="str">
            <v>Ananda Nabila Ayuningtias sangat baik dalam Menerapkan variasi dan kombinasi berbagai pola gerak dominan (bertumpu, bergantung, keseimbangan, berpindah/lokomotor, tolakan, putaran, ayunan, melayang, dan mendarat) dalam aktivitas senam lantai.  Perlu bimbi</v>
          </cell>
        </row>
        <row r="44">
          <cell r="B44">
            <v>41</v>
          </cell>
          <cell r="C44" t="str">
            <v>NARESWARI MASAYU PUSPANINGRUM</v>
          </cell>
          <cell r="D44">
            <v>87.119047619047606</v>
          </cell>
          <cell r="E44" t="str">
            <v>B</v>
          </cell>
          <cell r="F44" t="str">
            <v xml:space="preserve">Ananda Nareswari Masayu Puspaningrum sangat baik dalam Menerapkan variasi dan kombinasi berbagai pola gerak dominan (bertumpu, bergantung, keseimbangan, berpindah/lokomotor, tolakan, putaran, ayunan, melayang, dan mendarat) dalam aktivitas senam lantai.  </v>
          </cell>
        </row>
        <row r="45">
          <cell r="B45">
            <v>42</v>
          </cell>
          <cell r="C45" t="str">
            <v>NOVA SASMYTA</v>
          </cell>
          <cell r="D45">
            <v>87.119047619047606</v>
          </cell>
          <cell r="E45" t="str">
            <v>B</v>
          </cell>
          <cell r="F45" t="str">
            <v>Ananda Nova Sasmyta sangat baik dalam Menerapkan variasi dan kombinasi berbagai pola gerak dominan (bertumpu, bergantung, keseimbangan, berpindah/lokomotor, tolakan, putaran, ayunan, melayang, dan mendarat) dalam aktivitas senam lantai.  Perlu bimbingan d</v>
          </cell>
        </row>
        <row r="46">
          <cell r="B46">
            <v>43</v>
          </cell>
          <cell r="C46" t="str">
            <v>RIDHA RAHMATUL AULA RIDWAN</v>
          </cell>
          <cell r="D46">
            <v>87.119047619047606</v>
          </cell>
          <cell r="E46" t="str">
            <v>B</v>
          </cell>
          <cell r="F46" t="str">
            <v>Ananda Ridha Rahmatul Aula Ridwan sangat baik dalam Menerapkan variasi dan kombinasi berbagai pola gerak dominan (bertumpu, bergantung, keseimbangan, berpindah/lokomotor, tolakan, putaran, ayunan, melayang, dan mendarat) dalam aktivitas senam lantai.  Per</v>
          </cell>
        </row>
        <row r="47">
          <cell r="B47">
            <v>44</v>
          </cell>
          <cell r="C47" t="str">
            <v>RIFDA SALSABILA PURNAMA</v>
          </cell>
          <cell r="D47">
            <v>87.119047619047606</v>
          </cell>
          <cell r="E47" t="str">
            <v>B</v>
          </cell>
          <cell r="F47" t="str">
            <v xml:space="preserve">Ananda Rifda Salsabila Purnama sangat baik dalam Menerapkan variasi dan kombinasi berbagai pola gerak dominan (bertumpu, bergantung, keseimbangan, berpindah/lokomotor, tolakan, putaran, ayunan, melayang, dan mendarat) dalam aktivitas senam lantai.  Perlu </v>
          </cell>
        </row>
        <row r="48">
          <cell r="B48">
            <v>45</v>
          </cell>
          <cell r="C48" t="str">
            <v>RIZKI INTAN KURNIAENDAH</v>
          </cell>
          <cell r="D48">
            <v>87.119047619047606</v>
          </cell>
          <cell r="E48" t="str">
            <v>B</v>
          </cell>
          <cell r="F48" t="str">
            <v xml:space="preserve">Ananda Rizki Intan Kurniaendah sangat baik dalam Menerapkan variasi dan kombinasi berbagai pola gerak dominan (bertumpu, bergantung, keseimbangan, berpindah/lokomotor, tolakan, putaran, ayunan, melayang, dan mendarat) dalam aktivitas senam lantai.  Perlu </v>
          </cell>
        </row>
        <row r="49">
          <cell r="B49">
            <v>46</v>
          </cell>
          <cell r="C49" t="str">
            <v>RIZKY FIRMANSYAH</v>
          </cell>
          <cell r="D49">
            <v>87.119047619047606</v>
          </cell>
          <cell r="E49" t="str">
            <v>B</v>
          </cell>
          <cell r="F49" t="str">
            <v>Ananda Rizky Firmansyah sangat baik dalam Menerapkan variasi dan kombinasi berbagai pola gerak dominan (bertumpu, bergantung, keseimbangan, berpindah/lokomotor, tolakan, putaran, ayunan, melayang, dan mendarat) dalam aktivitas senam lantai.  Perlu bimbing</v>
          </cell>
        </row>
        <row r="50">
          <cell r="B50">
            <v>47</v>
          </cell>
          <cell r="C50" t="str">
            <v>SAFIRA NUR LAYLA RAMADHANI</v>
          </cell>
          <cell r="D50">
            <v>87.119047619047606</v>
          </cell>
          <cell r="E50" t="str">
            <v>B</v>
          </cell>
          <cell r="F50" t="str">
            <v>Ananda Safira Nur Layla Ramadhani sangat baik dalam Menerapkan variasi dan kombinasi berbagai pola gerak dominan (bertumpu, bergantung, keseimbangan, berpindah/lokomotor, tolakan, putaran, ayunan, melayang, dan mendarat) dalam aktivitas senam lantai.  Per</v>
          </cell>
        </row>
        <row r="51">
          <cell r="B51">
            <v>48</v>
          </cell>
          <cell r="C51" t="str">
            <v>SHANASTRI RUFAIDA</v>
          </cell>
          <cell r="D51">
            <v>87.119047619047606</v>
          </cell>
          <cell r="E51" t="str">
            <v>B</v>
          </cell>
          <cell r="F51" t="str">
            <v>Ananda Shanastri Rufaida sangat baik dalam Menerapkan variasi dan kombinasi berbagai pola gerak dominan (bertumpu, bergantung, keseimbangan, berpindah/lokomotor, tolakan, putaran, ayunan, melayang, dan mendarat) dalam aktivitas senam lantai.  Perlu bimbin</v>
          </cell>
        </row>
        <row r="52">
          <cell r="B52">
            <v>49</v>
          </cell>
          <cell r="C52" t="str">
            <v>SHIAM SAHARA</v>
          </cell>
          <cell r="D52">
            <v>87.119047619047606</v>
          </cell>
          <cell r="E52" t="str">
            <v>B</v>
          </cell>
          <cell r="F52" t="str">
            <v>Ananda Shiam Sahara sangat baik dalam Menerapkan variasi dan kombinasi berbagai pola gerak dominan (bertumpu, bergantung, keseimbangan, berpindah/lokomotor, tolakan, putaran, ayunan, melayang, dan mendarat) dalam aktivitas senam lantai.  Perlu bimbingan d</v>
          </cell>
        </row>
        <row r="53">
          <cell r="B53">
            <v>50</v>
          </cell>
          <cell r="C53" t="str">
            <v>SUSAN APRILIA PUTRI</v>
          </cell>
          <cell r="D53">
            <v>87.119047619047606</v>
          </cell>
          <cell r="E53" t="str">
            <v>B</v>
          </cell>
          <cell r="F53" t="str">
            <v>Ananda Susan Aprilia Putri sangat baik dalam Menerapkan variasi dan kombinasi berbagai pola gerak dominan (bertumpu, bergantung, keseimbangan, berpindah/lokomotor, tolakan, putaran, ayunan, melayang, dan mendarat) dalam aktivitas senam lantai.  Perlu bimb</v>
          </cell>
        </row>
      </sheetData>
      <sheetData sheetId="29"/>
      <sheetData sheetId="30">
        <row r="4">
          <cell r="B4">
            <v>1</v>
          </cell>
          <cell r="C4" t="str">
            <v>AZKA AFINA KHOIRUL IZA</v>
          </cell>
          <cell r="D4">
            <v>90</v>
          </cell>
          <cell r="E4" t="str">
            <v>A</v>
          </cell>
          <cell r="F4" t="str">
            <v xml:space="preserve">Ananda Azka Afina Khoirul Iza sangat baik dalam C.  Sangat baik dalam C. </v>
          </cell>
        </row>
        <row r="5">
          <cell r="B5">
            <v>2</v>
          </cell>
          <cell r="C5" t="str">
            <v>BAGUS WIDA KANAKA</v>
          </cell>
          <cell r="D5">
            <v>58.333333333333336</v>
          </cell>
          <cell r="E5" t="str">
            <v>D</v>
          </cell>
          <cell r="F5" t="str">
            <v xml:space="preserve">Ananda Bagus Wida Kanaka perlu bimbingan dalam .  Perlu bimbingan dalam . </v>
          </cell>
        </row>
        <row r="6">
          <cell r="B6">
            <v>3</v>
          </cell>
          <cell r="C6" t="str">
            <v>DENI FIRYA ATHALLAH PRADINAYA</v>
          </cell>
          <cell r="D6">
            <v>86.416666666666657</v>
          </cell>
          <cell r="E6" t="str">
            <v>B</v>
          </cell>
          <cell r="F6" t="str">
            <v xml:space="preserve">Ananda Deni Firya Athallah Pradinaya sangat baik dalam .  Cukup dalam . </v>
          </cell>
        </row>
        <row r="7">
          <cell r="B7">
            <v>4</v>
          </cell>
          <cell r="C7" t="str">
            <v>DEWI GALUH MULANSARI</v>
          </cell>
          <cell r="D7">
            <v>86.416666666666657</v>
          </cell>
          <cell r="E7" t="str">
            <v>B</v>
          </cell>
          <cell r="F7" t="str">
            <v xml:space="preserve">Ananda Dewi Galuh Mulansari sangat baik dalam .  Cukup dalam . </v>
          </cell>
        </row>
        <row r="8">
          <cell r="B8">
            <v>5</v>
          </cell>
          <cell r="C8" t="str">
            <v>DIAN PUJI LESTARI</v>
          </cell>
          <cell r="D8">
            <v>86.416666666666657</v>
          </cell>
          <cell r="E8" t="str">
            <v>B</v>
          </cell>
          <cell r="F8" t="str">
            <v xml:space="preserve">Ananda Dian Puji Lestari sangat baik dalam .  Cukup dalam . </v>
          </cell>
        </row>
        <row r="9">
          <cell r="B9">
            <v>6</v>
          </cell>
          <cell r="C9" t="str">
            <v>Hafidz Langgeng Prasetyo</v>
          </cell>
          <cell r="D9">
            <v>86.416666666666657</v>
          </cell>
          <cell r="E9" t="str">
            <v>B</v>
          </cell>
          <cell r="F9" t="str">
            <v xml:space="preserve">Ananda Hafidz Langgeng Prasetyo sangat baik dalam .  Cukup dalam . </v>
          </cell>
        </row>
        <row r="10">
          <cell r="B10">
            <v>7</v>
          </cell>
          <cell r="C10" t="str">
            <v>JALU ARTHA AJI MANGGALA HANDOKO</v>
          </cell>
          <cell r="D10">
            <v>86.416666666666657</v>
          </cell>
          <cell r="E10" t="str">
            <v>B</v>
          </cell>
          <cell r="F10" t="str">
            <v xml:space="preserve">Ananda Jalu Artha Aji Manggala Handoko sangat baik dalam .  Cukup dalam . </v>
          </cell>
        </row>
        <row r="11">
          <cell r="B11">
            <v>8</v>
          </cell>
          <cell r="C11" t="str">
            <v>LAURENDHO RADIEFCA MURDIONO</v>
          </cell>
          <cell r="D11">
            <v>86.416666666666657</v>
          </cell>
          <cell r="E11" t="str">
            <v>B</v>
          </cell>
          <cell r="F11" t="str">
            <v xml:space="preserve">Ananda Laurendho Radiefca Murdiono sangat baik dalam .  Cukup dalam . </v>
          </cell>
        </row>
        <row r="12">
          <cell r="B12">
            <v>9</v>
          </cell>
          <cell r="C12" t="str">
            <v>MARSYA MAYDINA DWI RISQITA</v>
          </cell>
          <cell r="D12">
            <v>86.416666666666657</v>
          </cell>
          <cell r="E12" t="str">
            <v>B</v>
          </cell>
          <cell r="F12" t="str">
            <v xml:space="preserve">Ananda Marsya Maydina Dwi Risqita sangat baik dalam .  Cukup dalam . </v>
          </cell>
        </row>
        <row r="13">
          <cell r="B13">
            <v>10</v>
          </cell>
          <cell r="C13" t="str">
            <v>MILA SARASWATI</v>
          </cell>
          <cell r="D13">
            <v>86.416666666666657</v>
          </cell>
          <cell r="E13" t="str">
            <v>B</v>
          </cell>
          <cell r="F13" t="str">
            <v xml:space="preserve">Ananda Mila Saraswati sangat baik dalam .  Cukup dalam . </v>
          </cell>
        </row>
        <row r="14">
          <cell r="B14">
            <v>11</v>
          </cell>
          <cell r="C14" t="str">
            <v>MUHAMMAD ARKAN ALLY RACHMAD</v>
          </cell>
          <cell r="D14">
            <v>86.416666666666657</v>
          </cell>
          <cell r="E14" t="str">
            <v>B</v>
          </cell>
          <cell r="F14" t="str">
            <v xml:space="preserve">Ananda Muhammad Arkan Ally Rachmad sangat baik dalam .  Cukup dalam . </v>
          </cell>
        </row>
        <row r="15">
          <cell r="B15">
            <v>12</v>
          </cell>
          <cell r="C15" t="str">
            <v>MUHAMMAD REVIAN ABDULLOH FAQIH</v>
          </cell>
          <cell r="D15">
            <v>86.416666666666657</v>
          </cell>
          <cell r="E15" t="str">
            <v>B</v>
          </cell>
          <cell r="F15" t="str">
            <v xml:space="preserve">Ananda Muhammad Revian Abdulloh Faqih sangat baik dalam .  Cukup dalam . </v>
          </cell>
        </row>
        <row r="16">
          <cell r="B16">
            <v>13</v>
          </cell>
          <cell r="C16" t="str">
            <v>NABILA AYUNINGTIAS</v>
          </cell>
          <cell r="D16">
            <v>86.416666666666657</v>
          </cell>
          <cell r="E16" t="str">
            <v>B</v>
          </cell>
          <cell r="F16" t="str">
            <v xml:space="preserve">Ananda Nabila Ayuningtias sangat baik dalam .  Cukup dalam . </v>
          </cell>
        </row>
        <row r="17">
          <cell r="B17">
            <v>14</v>
          </cell>
          <cell r="C17" t="str">
            <v>NARESWARI MASAYU PUSPANINGRUM</v>
          </cell>
          <cell r="D17">
            <v>86.416666666666657</v>
          </cell>
          <cell r="E17" t="str">
            <v>B</v>
          </cell>
          <cell r="F17" t="str">
            <v xml:space="preserve">Ananda Nareswari Masayu Puspaningrum sangat baik dalam .  Cukup dalam . </v>
          </cell>
        </row>
        <row r="18">
          <cell r="B18">
            <v>15</v>
          </cell>
          <cell r="C18" t="str">
            <v>NOVA SASMYTA</v>
          </cell>
          <cell r="D18">
            <v>86.416666666666657</v>
          </cell>
          <cell r="E18" t="str">
            <v>B</v>
          </cell>
          <cell r="F18" t="str">
            <v xml:space="preserve">Ananda Nova Sasmyta sangat baik dalam .  Cukup dalam . </v>
          </cell>
        </row>
        <row r="19">
          <cell r="B19">
            <v>16</v>
          </cell>
          <cell r="C19" t="str">
            <v>RIDHA RAHMATUL AULA RIDWAN</v>
          </cell>
          <cell r="D19">
            <v>86.416666666666657</v>
          </cell>
          <cell r="E19" t="str">
            <v>B</v>
          </cell>
          <cell r="F19" t="str">
            <v xml:space="preserve">Ananda Ridha Rahmatul Aula Ridwan sangat baik dalam .  Cukup dalam . </v>
          </cell>
        </row>
        <row r="20">
          <cell r="B20">
            <v>17</v>
          </cell>
          <cell r="C20" t="str">
            <v>RIFDA SALSABILA PURNAMA</v>
          </cell>
          <cell r="D20">
            <v>86.416666666666657</v>
          </cell>
          <cell r="E20" t="str">
            <v>B</v>
          </cell>
          <cell r="F20" t="str">
            <v xml:space="preserve">Ananda Rifda Salsabila Purnama sangat baik dalam .  Cukup dalam . </v>
          </cell>
        </row>
        <row r="21">
          <cell r="B21">
            <v>18</v>
          </cell>
          <cell r="C21" t="str">
            <v>RIZKI INTAN KURNIAENDAH</v>
          </cell>
          <cell r="D21">
            <v>86.416666666666657</v>
          </cell>
          <cell r="E21" t="str">
            <v>B</v>
          </cell>
          <cell r="F21" t="str">
            <v xml:space="preserve">Ananda Rizki Intan Kurniaendah sangat baik dalam .  Cukup dalam . </v>
          </cell>
        </row>
        <row r="22">
          <cell r="B22">
            <v>19</v>
          </cell>
          <cell r="C22" t="str">
            <v>RIZKY FIRMANSYAH</v>
          </cell>
          <cell r="D22">
            <v>86.416666666666657</v>
          </cell>
          <cell r="E22" t="str">
            <v>B</v>
          </cell>
          <cell r="F22" t="str">
            <v xml:space="preserve">Ananda Rizky Firmansyah sangat baik dalam .  Cukup dalam . </v>
          </cell>
        </row>
        <row r="23">
          <cell r="B23">
            <v>20</v>
          </cell>
          <cell r="C23" t="str">
            <v>SAFIRA NUR LAYLA RAMADHANI</v>
          </cell>
          <cell r="D23">
            <v>86.416666666666657</v>
          </cell>
          <cell r="E23" t="str">
            <v>B</v>
          </cell>
          <cell r="F23" t="str">
            <v xml:space="preserve">Ananda Safira Nur Layla Ramadhani sangat baik dalam .  Cukup dalam . </v>
          </cell>
        </row>
        <row r="24">
          <cell r="B24">
            <v>21</v>
          </cell>
          <cell r="C24" t="str">
            <v>SHANASTRI RUFAIDA</v>
          </cell>
          <cell r="D24">
            <v>86.416666666666657</v>
          </cell>
          <cell r="E24" t="str">
            <v>B</v>
          </cell>
          <cell r="F24" t="str">
            <v xml:space="preserve">Ananda Shanastri Rufaida sangat baik dalam .  Cukup dalam . </v>
          </cell>
        </row>
        <row r="25">
          <cell r="B25">
            <v>22</v>
          </cell>
          <cell r="C25" t="str">
            <v>SHIAM SAHARA</v>
          </cell>
          <cell r="D25">
            <v>86.416666666666657</v>
          </cell>
          <cell r="E25" t="str">
            <v>B</v>
          </cell>
          <cell r="F25" t="str">
            <v xml:space="preserve">Ananda Shiam Sahara sangat baik dalam .  Cukup dalam . </v>
          </cell>
        </row>
        <row r="26">
          <cell r="B26">
            <v>23</v>
          </cell>
          <cell r="C26" t="str">
            <v>SUSAN APRILIA PUTRI</v>
          </cell>
          <cell r="D26">
            <v>86.416666666666657</v>
          </cell>
          <cell r="E26" t="str">
            <v>B</v>
          </cell>
          <cell r="F26" t="str">
            <v xml:space="preserve">Ananda Susan Aprilia Putri sangat baik dalam .  Cukup dalam . </v>
          </cell>
        </row>
        <row r="27">
          <cell r="B27">
            <v>24</v>
          </cell>
          <cell r="C27" t="str">
            <v>SYIFAUL CHUSNA BANATU ROHMI HADI</v>
          </cell>
          <cell r="D27">
            <v>86.416666666666657</v>
          </cell>
          <cell r="E27" t="str">
            <v>B</v>
          </cell>
          <cell r="F27" t="str">
            <v xml:space="preserve">Ananda Syifaul Chusna Banatu Rohmi Hadi sangat baik dalam .  Cukup dalam . </v>
          </cell>
        </row>
        <row r="28">
          <cell r="B28">
            <v>25</v>
          </cell>
          <cell r="C28" t="str">
            <v>VANESSA VICKY AYU LESTARI</v>
          </cell>
          <cell r="D28">
            <v>86.416666666666657</v>
          </cell>
          <cell r="E28" t="str">
            <v>B</v>
          </cell>
          <cell r="F28" t="str">
            <v xml:space="preserve">Ananda Vanessa Vicky Ayu Lestari sangat baik dalam .  Cukup dalam . </v>
          </cell>
        </row>
        <row r="29">
          <cell r="B29">
            <v>26</v>
          </cell>
          <cell r="C29" t="str">
            <v>WIBI NUR FIRMANSYAH</v>
          </cell>
          <cell r="D29">
            <v>86.416666666666657</v>
          </cell>
          <cell r="E29" t="str">
            <v>B</v>
          </cell>
          <cell r="F29" t="str">
            <v xml:space="preserve">Ananda Wibi Nur Firmansyah sangat baik dalam .  Cukup dalam . </v>
          </cell>
        </row>
        <row r="30">
          <cell r="B30">
            <v>27</v>
          </cell>
          <cell r="C30" t="str">
            <v>ZULFIDA NURUL MAZIDAH</v>
          </cell>
          <cell r="D30">
            <v>78.458333333333329</v>
          </cell>
          <cell r="E30" t="str">
            <v>C</v>
          </cell>
          <cell r="F30" t="str">
            <v xml:space="preserve">Ananda Zulfida Nurul Mazidah sangat baik dalam .  Perlu bimbingan dalam . </v>
          </cell>
        </row>
        <row r="31">
          <cell r="B31">
            <v>28</v>
          </cell>
          <cell r="C31" t="str">
            <v>AZKA AFINA KHOIRUL IZA</v>
          </cell>
          <cell r="D31">
            <v>86.416666666666657</v>
          </cell>
          <cell r="E31" t="str">
            <v>B</v>
          </cell>
          <cell r="F31" t="str">
            <v xml:space="preserve">Ananda Azka Afina Khoirul Iza sangat baik dalam .  Cukup dalam . </v>
          </cell>
        </row>
        <row r="32">
          <cell r="B32">
            <v>29</v>
          </cell>
          <cell r="C32" t="str">
            <v>BAGUS WIDA KANAKA</v>
          </cell>
          <cell r="D32">
            <v>86.416666666666657</v>
          </cell>
          <cell r="E32" t="str">
            <v>B</v>
          </cell>
          <cell r="F32" t="str">
            <v xml:space="preserve">Ananda Bagus Wida Kanaka sangat baik dalam .  Cukup dalam . </v>
          </cell>
        </row>
        <row r="33">
          <cell r="B33">
            <v>30</v>
          </cell>
          <cell r="C33" t="str">
            <v>DENI FIRYA ATHALLAH PRADINAYA</v>
          </cell>
          <cell r="D33">
            <v>86.416666666666657</v>
          </cell>
          <cell r="E33" t="str">
            <v>B</v>
          </cell>
          <cell r="F33" t="str">
            <v xml:space="preserve">Ananda Deni Firya Athallah Pradinaya sangat baik dalam .  Cukup dalam . </v>
          </cell>
        </row>
        <row r="34">
          <cell r="B34">
            <v>31</v>
          </cell>
          <cell r="C34" t="str">
            <v>DEWI GALUH MULANSARI</v>
          </cell>
          <cell r="D34">
            <v>86.416666666666657</v>
          </cell>
          <cell r="E34" t="str">
            <v>B</v>
          </cell>
          <cell r="F34" t="str">
            <v xml:space="preserve">Ananda Dewi Galuh Mulansari sangat baik dalam .  Cukup dalam . </v>
          </cell>
        </row>
        <row r="35">
          <cell r="B35">
            <v>32</v>
          </cell>
          <cell r="C35" t="str">
            <v>DIAN PUJI LESTARI</v>
          </cell>
          <cell r="D35">
            <v>86.416666666666657</v>
          </cell>
          <cell r="E35" t="str">
            <v>B</v>
          </cell>
          <cell r="F35" t="str">
            <v xml:space="preserve">Ananda Dian Puji Lestari sangat baik dalam .  Cukup dalam . </v>
          </cell>
        </row>
        <row r="36">
          <cell r="B36">
            <v>33</v>
          </cell>
          <cell r="C36" t="str">
            <v>Hafidz Langgeng Prasetyo</v>
          </cell>
          <cell r="D36">
            <v>86.416666666666657</v>
          </cell>
          <cell r="E36" t="str">
            <v>B</v>
          </cell>
          <cell r="F36" t="str">
            <v xml:space="preserve">Ananda Hafidz Langgeng Prasetyo sangat baik dalam .  Cukup dalam . </v>
          </cell>
        </row>
        <row r="37">
          <cell r="B37">
            <v>34</v>
          </cell>
          <cell r="C37" t="str">
            <v>JALU ARTHA AJI MANGGALA HANDOKO</v>
          </cell>
          <cell r="D37">
            <v>86.416666666666657</v>
          </cell>
          <cell r="E37" t="str">
            <v>B</v>
          </cell>
          <cell r="F37" t="str">
            <v xml:space="preserve">Ananda Jalu Artha Aji Manggala Handoko sangat baik dalam .  Cukup dalam . </v>
          </cell>
        </row>
        <row r="38">
          <cell r="B38">
            <v>35</v>
          </cell>
          <cell r="C38" t="str">
            <v>LAURENDHO RADIEFCA MURDIONO</v>
          </cell>
          <cell r="D38">
            <v>86.416666666666657</v>
          </cell>
          <cell r="E38" t="str">
            <v>B</v>
          </cell>
          <cell r="F38" t="str">
            <v xml:space="preserve">Ananda Laurendho Radiefca Murdiono sangat baik dalam .  Cukup dalam . </v>
          </cell>
        </row>
        <row r="39">
          <cell r="B39">
            <v>36</v>
          </cell>
          <cell r="C39" t="str">
            <v>MARSYA MAYDINA DWI RISQITA</v>
          </cell>
          <cell r="D39">
            <v>86.416666666666657</v>
          </cell>
          <cell r="E39" t="str">
            <v>B</v>
          </cell>
          <cell r="F39" t="str">
            <v xml:space="preserve">Ananda Marsya Maydina Dwi Risqita sangat baik dalam .  Cukup dalam . </v>
          </cell>
        </row>
        <row r="40">
          <cell r="B40">
            <v>37</v>
          </cell>
          <cell r="C40" t="str">
            <v>MILA SARASWATI</v>
          </cell>
          <cell r="D40">
            <v>86.416666666666657</v>
          </cell>
          <cell r="E40" t="str">
            <v>B</v>
          </cell>
          <cell r="F40" t="str">
            <v xml:space="preserve">Ananda Mila Saraswati sangat baik dalam .  Cukup dalam . </v>
          </cell>
        </row>
        <row r="41">
          <cell r="B41">
            <v>38</v>
          </cell>
          <cell r="C41" t="str">
            <v>MUHAMMAD ARKAN ALLY RACHMAD</v>
          </cell>
          <cell r="D41">
            <v>86.416666666666657</v>
          </cell>
          <cell r="E41" t="str">
            <v>B</v>
          </cell>
          <cell r="F41" t="str">
            <v xml:space="preserve">Ananda Muhammad Arkan Ally Rachmad sangat baik dalam .  Cukup dalam . </v>
          </cell>
        </row>
        <row r="42">
          <cell r="B42">
            <v>39</v>
          </cell>
          <cell r="C42" t="str">
            <v>MUHAMMAD REVIAN ABDULLOH FAQIH</v>
          </cell>
          <cell r="D42">
            <v>86.416666666666657</v>
          </cell>
          <cell r="E42" t="str">
            <v>B</v>
          </cell>
          <cell r="F42" t="str">
            <v xml:space="preserve">Ananda Muhammad Revian Abdulloh Faqih sangat baik dalam .  Cukup dalam . </v>
          </cell>
        </row>
        <row r="43">
          <cell r="B43">
            <v>40</v>
          </cell>
          <cell r="C43" t="str">
            <v>NABILA AYUNINGTIAS</v>
          </cell>
          <cell r="D43">
            <v>86.416666666666657</v>
          </cell>
          <cell r="E43" t="str">
            <v>B</v>
          </cell>
          <cell r="F43" t="str">
            <v xml:space="preserve">Ananda Nabila Ayuningtias sangat baik dalam .  Cukup dalam . </v>
          </cell>
        </row>
        <row r="44">
          <cell r="B44">
            <v>41</v>
          </cell>
          <cell r="C44" t="str">
            <v>NARESWARI MASAYU PUSPANINGRUM</v>
          </cell>
          <cell r="D44">
            <v>86.416666666666657</v>
          </cell>
          <cell r="E44" t="str">
            <v>B</v>
          </cell>
          <cell r="F44" t="str">
            <v xml:space="preserve">Ananda Nareswari Masayu Puspaningrum sangat baik dalam .  Cukup dalam . </v>
          </cell>
        </row>
        <row r="45">
          <cell r="B45">
            <v>42</v>
          </cell>
          <cell r="C45" t="str">
            <v>NOVA SASMYTA</v>
          </cell>
          <cell r="D45">
            <v>86.416666666666657</v>
          </cell>
          <cell r="E45" t="str">
            <v>B</v>
          </cell>
          <cell r="F45" t="str">
            <v xml:space="preserve">Ananda Nova Sasmyta sangat baik dalam .  Cukup dalam . </v>
          </cell>
        </row>
        <row r="46">
          <cell r="B46">
            <v>43</v>
          </cell>
          <cell r="C46" t="str">
            <v>RIDHA RAHMATUL AULA RIDWAN</v>
          </cell>
          <cell r="D46">
            <v>86.416666666666657</v>
          </cell>
          <cell r="E46" t="str">
            <v>B</v>
          </cell>
          <cell r="F46" t="str">
            <v xml:space="preserve">Ananda Ridha Rahmatul Aula Ridwan sangat baik dalam .  Cukup dalam . </v>
          </cell>
        </row>
        <row r="47">
          <cell r="B47">
            <v>44</v>
          </cell>
          <cell r="C47" t="str">
            <v>RIFDA SALSABILA PURNAMA</v>
          </cell>
          <cell r="D47">
            <v>86.416666666666657</v>
          </cell>
          <cell r="E47" t="str">
            <v>B</v>
          </cell>
          <cell r="F47" t="str">
            <v xml:space="preserve">Ananda Rifda Salsabila Purnama sangat baik dalam .  Cukup dalam . </v>
          </cell>
        </row>
        <row r="48">
          <cell r="B48">
            <v>45</v>
          </cell>
          <cell r="C48" t="str">
            <v>RIZKI INTAN KURNIAENDAH</v>
          </cell>
          <cell r="D48">
            <v>86.416666666666657</v>
          </cell>
          <cell r="E48" t="str">
            <v>B</v>
          </cell>
          <cell r="F48" t="str">
            <v xml:space="preserve">Ananda Rizki Intan Kurniaendah sangat baik dalam .  Cukup dalam . </v>
          </cell>
        </row>
        <row r="49">
          <cell r="B49">
            <v>46</v>
          </cell>
          <cell r="C49" t="str">
            <v>RIZKY FIRMANSYAH</v>
          </cell>
          <cell r="D49">
            <v>86.416666666666657</v>
          </cell>
          <cell r="E49" t="str">
            <v>B</v>
          </cell>
          <cell r="F49" t="str">
            <v xml:space="preserve">Ananda Safira Nur Layla Ramadhani sangat baik dalam .  Cukup dalam . </v>
          </cell>
        </row>
        <row r="50">
          <cell r="B50">
            <v>47</v>
          </cell>
          <cell r="C50" t="str">
            <v>SAFIRA NUR LAYLA RAMADHANI</v>
          </cell>
          <cell r="D50">
            <v>86.416666666666657</v>
          </cell>
          <cell r="E50" t="str">
            <v>B</v>
          </cell>
          <cell r="F50" t="str">
            <v xml:space="preserve">Ananda Safira Nur Layla Ramadhani sangat baik dalam .  Cukup dalam . </v>
          </cell>
        </row>
        <row r="51">
          <cell r="B51">
            <v>48</v>
          </cell>
          <cell r="C51" t="str">
            <v>SHANASTRI RUFAIDA</v>
          </cell>
          <cell r="D51">
            <v>86.416666666666657</v>
          </cell>
          <cell r="E51" t="str">
            <v>B</v>
          </cell>
          <cell r="F51" t="str">
            <v xml:space="preserve">Ananda Shanastri Rufaida sangat baik dalam .  Cukup dalam . </v>
          </cell>
        </row>
        <row r="52">
          <cell r="B52">
            <v>49</v>
          </cell>
          <cell r="C52" t="str">
            <v>SHIAM SAHARA</v>
          </cell>
          <cell r="D52">
            <v>86.416666666666657</v>
          </cell>
          <cell r="E52" t="str">
            <v>B</v>
          </cell>
          <cell r="F52" t="str">
            <v xml:space="preserve">Ananda Shiam Sahara sangat baik dalam .  Cukup dalam . </v>
          </cell>
        </row>
        <row r="53">
          <cell r="B53">
            <v>50</v>
          </cell>
          <cell r="C53" t="str">
            <v>SUSAN APRILIA PUTRI</v>
          </cell>
          <cell r="D53">
            <v>86.416666666666657</v>
          </cell>
          <cell r="E53" t="str">
            <v>B</v>
          </cell>
          <cell r="F53" t="str">
            <v xml:space="preserve">Ananda Susan Aprilia Putri sangat baik dalam .  Cukup dalam . </v>
          </cell>
        </row>
      </sheetData>
      <sheetData sheetId="31"/>
      <sheetData sheetId="32">
        <row r="4">
          <cell r="B4">
            <v>1</v>
          </cell>
          <cell r="C4" t="str">
            <v>AZKA AFINA KHOIRUL IZA</v>
          </cell>
          <cell r="D4">
            <v>96.166666666666657</v>
          </cell>
          <cell r="E4" t="str">
            <v>A</v>
          </cell>
          <cell r="F4" t="str">
            <v xml:space="preserve">Ananda Azka Afina Khoirul Iza sangat baik dalam .  Sangat baik dalam . </v>
          </cell>
        </row>
        <row r="5">
          <cell r="B5">
            <v>2</v>
          </cell>
          <cell r="C5" t="str">
            <v>BAGUS WIDA KANAKA</v>
          </cell>
          <cell r="D5">
            <v>58.333333333333336</v>
          </cell>
          <cell r="E5" t="str">
            <v>D</v>
          </cell>
          <cell r="F5" t="str">
            <v xml:space="preserve">Ananda Bagus Wida Kanaka perlu bimbingan dalam .  Perlu bimbingan dalam . </v>
          </cell>
        </row>
        <row r="6">
          <cell r="B6">
            <v>3</v>
          </cell>
          <cell r="C6" t="str">
            <v>DENI FIRYA ATHALLAH PRADINAYA</v>
          </cell>
          <cell r="D6">
            <v>86.416666666666657</v>
          </cell>
          <cell r="E6" t="str">
            <v>B</v>
          </cell>
          <cell r="F6" t="str">
            <v xml:space="preserve">Ananda Deni Firya Athallah Pradinaya sangat baik dalam .  Cukup dalam . </v>
          </cell>
        </row>
        <row r="7">
          <cell r="B7">
            <v>4</v>
          </cell>
          <cell r="C7" t="str">
            <v>DEWI GALUH MULANSARI</v>
          </cell>
          <cell r="D7">
            <v>86.416666666666657</v>
          </cell>
          <cell r="E7" t="str">
            <v>B</v>
          </cell>
          <cell r="F7" t="str">
            <v xml:space="preserve">Ananda Dewi Galuh Mulansari sangat baik dalam .  Cukup dalam . </v>
          </cell>
        </row>
        <row r="8">
          <cell r="B8">
            <v>5</v>
          </cell>
          <cell r="C8" t="str">
            <v>DIAN PUJI LESTARI</v>
          </cell>
          <cell r="D8">
            <v>86.416666666666657</v>
          </cell>
          <cell r="E8" t="str">
            <v>B</v>
          </cell>
          <cell r="F8" t="str">
            <v xml:space="preserve">Ananda Dian Puji Lestari sangat baik dalam .  Cukup dalam . </v>
          </cell>
        </row>
        <row r="9">
          <cell r="B9">
            <v>6</v>
          </cell>
          <cell r="C9" t="str">
            <v>Hafidz Langgeng Prasetyo</v>
          </cell>
          <cell r="D9">
            <v>86.416666666666657</v>
          </cell>
          <cell r="E9" t="str">
            <v>B</v>
          </cell>
          <cell r="F9" t="str">
            <v xml:space="preserve">Ananda Hafidz Langgeng Prasetyo sangat baik dalam .  Cukup dalam . </v>
          </cell>
        </row>
        <row r="10">
          <cell r="B10">
            <v>7</v>
          </cell>
          <cell r="C10" t="str">
            <v>JALU ARTHA AJI MANGGALA HANDOKO</v>
          </cell>
          <cell r="D10">
            <v>86.416666666666657</v>
          </cell>
          <cell r="E10" t="str">
            <v>B</v>
          </cell>
          <cell r="F10" t="str">
            <v xml:space="preserve">Ananda Jalu Artha Aji Manggala Handoko sangat baik dalam .  Cukup dalam . </v>
          </cell>
        </row>
        <row r="11">
          <cell r="B11">
            <v>8</v>
          </cell>
          <cell r="C11" t="str">
            <v>LAURENDHO RADIEFCA MURDIONO</v>
          </cell>
          <cell r="D11">
            <v>86.416666666666657</v>
          </cell>
          <cell r="E11" t="str">
            <v>B</v>
          </cell>
          <cell r="F11" t="str">
            <v xml:space="preserve">Ananda Laurendho Radiefca Murdiono sangat baik dalam .  Cukup dalam . </v>
          </cell>
        </row>
        <row r="12">
          <cell r="B12">
            <v>9</v>
          </cell>
          <cell r="C12" t="str">
            <v>MARSYA MAYDINA DWI RISQITA</v>
          </cell>
          <cell r="D12">
            <v>86.416666666666657</v>
          </cell>
          <cell r="E12" t="str">
            <v>B</v>
          </cell>
          <cell r="F12" t="str">
            <v xml:space="preserve">Ananda Marsya Maydina Dwi Risqita sangat baik dalam .  Cukup dalam . </v>
          </cell>
        </row>
        <row r="13">
          <cell r="B13">
            <v>10</v>
          </cell>
          <cell r="C13" t="str">
            <v>MILA SARASWATI</v>
          </cell>
          <cell r="D13">
            <v>86.416666666666657</v>
          </cell>
          <cell r="E13" t="str">
            <v>B</v>
          </cell>
          <cell r="F13" t="str">
            <v xml:space="preserve">Ananda Mila Saraswati sangat baik dalam .  Cukup dalam . </v>
          </cell>
        </row>
        <row r="14">
          <cell r="B14">
            <v>11</v>
          </cell>
          <cell r="C14" t="str">
            <v>MUHAMMAD ARKAN ALLY RACHMAD</v>
          </cell>
          <cell r="D14">
            <v>86.416666666666657</v>
          </cell>
          <cell r="E14" t="str">
            <v>B</v>
          </cell>
          <cell r="F14" t="str">
            <v xml:space="preserve">Ananda Muhammad Arkan Ally Rachmad sangat baik dalam .  Cukup dalam . </v>
          </cell>
        </row>
        <row r="15">
          <cell r="B15">
            <v>12</v>
          </cell>
          <cell r="C15" t="str">
            <v>MUHAMMAD REVIAN ABDULLOH FAQIH</v>
          </cell>
          <cell r="D15">
            <v>86.416666666666657</v>
          </cell>
          <cell r="E15" t="str">
            <v>B</v>
          </cell>
          <cell r="F15" t="str">
            <v xml:space="preserve">Ananda Muhammad Revian Abdulloh Faqih sangat baik dalam .  Cukup dalam . </v>
          </cell>
        </row>
        <row r="16">
          <cell r="B16">
            <v>13</v>
          </cell>
          <cell r="C16" t="str">
            <v>NABILA AYUNINGTIAS</v>
          </cell>
          <cell r="D16">
            <v>86.416666666666657</v>
          </cell>
          <cell r="E16" t="str">
            <v>B</v>
          </cell>
          <cell r="F16" t="str">
            <v xml:space="preserve">Ananda Nabila Ayuningtias sangat baik dalam .  Cukup dalam . </v>
          </cell>
        </row>
        <row r="17">
          <cell r="B17">
            <v>14</v>
          </cell>
          <cell r="C17" t="str">
            <v>NARESWARI MASAYU PUSPANINGRUM</v>
          </cell>
          <cell r="D17">
            <v>86.416666666666657</v>
          </cell>
          <cell r="E17" t="str">
            <v>B</v>
          </cell>
          <cell r="F17" t="str">
            <v xml:space="preserve">Ananda Nareswari Masayu Puspaningrum sangat baik dalam .  Cukup dalam . </v>
          </cell>
        </row>
        <row r="18">
          <cell r="B18">
            <v>15</v>
          </cell>
          <cell r="C18" t="str">
            <v>NOVA SASMYTA</v>
          </cell>
          <cell r="D18">
            <v>86.416666666666657</v>
          </cell>
          <cell r="E18" t="str">
            <v>B</v>
          </cell>
          <cell r="F18" t="str">
            <v xml:space="preserve">Ananda Nova Sasmyta sangat baik dalam .  Cukup dalam . </v>
          </cell>
        </row>
        <row r="19">
          <cell r="B19">
            <v>16</v>
          </cell>
          <cell r="C19" t="str">
            <v>RIDHA RAHMATUL AULA RIDWAN</v>
          </cell>
          <cell r="D19">
            <v>86.416666666666657</v>
          </cell>
          <cell r="E19" t="str">
            <v>B</v>
          </cell>
          <cell r="F19" t="str">
            <v xml:space="preserve">Ananda Ridha Rahmatul Aula Ridwan sangat baik dalam .  Cukup dalam . </v>
          </cell>
        </row>
        <row r="20">
          <cell r="B20">
            <v>17</v>
          </cell>
          <cell r="C20" t="str">
            <v>RIFDA SALSABILA PURNAMA</v>
          </cell>
          <cell r="D20">
            <v>86.416666666666657</v>
          </cell>
          <cell r="E20" t="str">
            <v>B</v>
          </cell>
          <cell r="F20" t="str">
            <v xml:space="preserve">Ananda Rifda Salsabila Purnama sangat baik dalam .  Cukup dalam . </v>
          </cell>
        </row>
        <row r="21">
          <cell r="B21">
            <v>18</v>
          </cell>
          <cell r="C21" t="str">
            <v>RIZKI INTAN KURNIAENDAH</v>
          </cell>
          <cell r="D21">
            <v>86.416666666666657</v>
          </cell>
          <cell r="E21" t="str">
            <v>B</v>
          </cell>
          <cell r="F21" t="str">
            <v xml:space="preserve">Ananda Rizki Intan Kurniaendah sangat baik dalam .  Cukup dalam . </v>
          </cell>
        </row>
        <row r="22">
          <cell r="B22">
            <v>19</v>
          </cell>
          <cell r="C22" t="str">
            <v>RIZKY FIRMANSYAH</v>
          </cell>
          <cell r="D22">
            <v>86.416666666666657</v>
          </cell>
          <cell r="E22" t="str">
            <v>B</v>
          </cell>
          <cell r="F22" t="str">
            <v xml:space="preserve">Ananda Rizky Firmansyah sangat baik dalam .  Cukup dalam . </v>
          </cell>
        </row>
        <row r="23">
          <cell r="B23">
            <v>20</v>
          </cell>
          <cell r="C23" t="str">
            <v>SAFIRA NUR LAYLA RAMADHANI</v>
          </cell>
          <cell r="D23">
            <v>86.416666666666657</v>
          </cell>
          <cell r="E23" t="str">
            <v>B</v>
          </cell>
          <cell r="F23" t="str">
            <v xml:space="preserve">Ananda Safira Nur Layla Ramadhani sangat baik dalam .  Cukup dalam . </v>
          </cell>
        </row>
        <row r="24">
          <cell r="B24">
            <v>21</v>
          </cell>
          <cell r="C24" t="str">
            <v>SHANASTRI RUFAIDA</v>
          </cell>
          <cell r="D24">
            <v>86.416666666666657</v>
          </cell>
          <cell r="E24" t="str">
            <v>B</v>
          </cell>
          <cell r="F24" t="str">
            <v xml:space="preserve">Ananda Shanastri Rufaida sangat baik dalam .  Cukup dalam . </v>
          </cell>
        </row>
        <row r="25">
          <cell r="B25">
            <v>22</v>
          </cell>
          <cell r="C25" t="str">
            <v>SHIAM SAHARA</v>
          </cell>
          <cell r="D25">
            <v>86.416666666666657</v>
          </cell>
          <cell r="E25" t="str">
            <v>B</v>
          </cell>
          <cell r="F25" t="str">
            <v xml:space="preserve">Ananda Shiam Sahara sangat baik dalam .  Cukup dalam . </v>
          </cell>
        </row>
        <row r="26">
          <cell r="B26">
            <v>23</v>
          </cell>
          <cell r="C26" t="str">
            <v>SUSAN APRILIA PUTRI</v>
          </cell>
          <cell r="D26">
            <v>86.416666666666657</v>
          </cell>
          <cell r="E26" t="str">
            <v>B</v>
          </cell>
          <cell r="F26" t="str">
            <v xml:space="preserve">Ananda Susan Aprilia Putri sangat baik dalam .  Cukup dalam . </v>
          </cell>
        </row>
        <row r="27">
          <cell r="B27">
            <v>24</v>
          </cell>
          <cell r="C27" t="str">
            <v>SYIFAUL CHUSNA BANATU ROHMI HADI</v>
          </cell>
          <cell r="D27">
            <v>86.416666666666657</v>
          </cell>
          <cell r="E27" t="str">
            <v>B</v>
          </cell>
          <cell r="F27" t="str">
            <v xml:space="preserve">Ananda Syifaul Chusna Banatu Rohmi Hadi sangat baik dalam .  Cukup dalam . </v>
          </cell>
        </row>
        <row r="28">
          <cell r="B28">
            <v>25</v>
          </cell>
          <cell r="C28" t="str">
            <v>VANESSA VICKY AYU LESTARI</v>
          </cell>
          <cell r="D28">
            <v>86.416666666666657</v>
          </cell>
          <cell r="E28" t="str">
            <v>B</v>
          </cell>
          <cell r="F28" t="str">
            <v xml:space="preserve">Ananda Vanessa Vicky Ayu Lestari sangat baik dalam .  Cukup dalam . </v>
          </cell>
        </row>
        <row r="29">
          <cell r="B29">
            <v>26</v>
          </cell>
          <cell r="C29" t="str">
            <v>WIBI NUR FIRMANSYAH</v>
          </cell>
          <cell r="D29">
            <v>86.416666666666657</v>
          </cell>
          <cell r="E29" t="str">
            <v>B</v>
          </cell>
          <cell r="F29" t="str">
            <v xml:space="preserve">Ananda Wibi Nur Firmansyah sangat baik dalam .  Cukup dalam . </v>
          </cell>
        </row>
        <row r="30">
          <cell r="B30">
            <v>27</v>
          </cell>
          <cell r="C30" t="str">
            <v>ZULFIDA NURUL MAZIDAH</v>
          </cell>
          <cell r="D30">
            <v>78.458333333333329</v>
          </cell>
          <cell r="E30" t="str">
            <v>C</v>
          </cell>
          <cell r="F30" t="str">
            <v xml:space="preserve">Ananda Zulfida Nurul Mazidah sangat baik dalam .  Perlu bimbingan dalam . </v>
          </cell>
        </row>
        <row r="31">
          <cell r="B31">
            <v>28</v>
          </cell>
          <cell r="C31" t="str">
            <v>AZKA AFINA KHOIRUL IZA</v>
          </cell>
          <cell r="D31">
            <v>86.416666666666657</v>
          </cell>
          <cell r="E31" t="str">
            <v>B</v>
          </cell>
          <cell r="F31" t="str">
            <v xml:space="preserve">Ananda Azka Afina Khoirul Iza sangat baik dalam .  Cukup dalam . </v>
          </cell>
        </row>
        <row r="32">
          <cell r="B32">
            <v>29</v>
          </cell>
          <cell r="C32" t="str">
            <v>BAGUS WIDA KANAKA</v>
          </cell>
          <cell r="D32">
            <v>86.416666666666657</v>
          </cell>
          <cell r="E32" t="str">
            <v>B</v>
          </cell>
          <cell r="F32" t="str">
            <v xml:space="preserve">Ananda Bagus Wida Kanaka sangat baik dalam .  Cukup dalam . </v>
          </cell>
        </row>
        <row r="33">
          <cell r="B33">
            <v>30</v>
          </cell>
          <cell r="C33" t="str">
            <v>DENI FIRYA ATHALLAH PRADINAYA</v>
          </cell>
          <cell r="D33">
            <v>86.416666666666657</v>
          </cell>
          <cell r="E33" t="str">
            <v>B</v>
          </cell>
          <cell r="F33" t="str">
            <v xml:space="preserve">Ananda Deni Firya Athallah Pradinaya sangat baik dalam .  Cukup dalam . </v>
          </cell>
        </row>
        <row r="34">
          <cell r="B34">
            <v>31</v>
          </cell>
          <cell r="C34" t="str">
            <v>DEWI GALUH MULANSARI</v>
          </cell>
          <cell r="D34">
            <v>86.416666666666657</v>
          </cell>
          <cell r="E34" t="str">
            <v>B</v>
          </cell>
          <cell r="F34" t="str">
            <v xml:space="preserve">Ananda Dewi Galuh Mulansari sangat baik dalam .  Cukup dalam . </v>
          </cell>
        </row>
        <row r="35">
          <cell r="B35">
            <v>32</v>
          </cell>
          <cell r="C35" t="str">
            <v>DIAN PUJI LESTARI</v>
          </cell>
          <cell r="D35">
            <v>86.416666666666657</v>
          </cell>
          <cell r="E35" t="str">
            <v>B</v>
          </cell>
          <cell r="F35" t="str">
            <v xml:space="preserve">Ananda Dian Puji Lestari sangat baik dalam .  Cukup dalam . </v>
          </cell>
        </row>
        <row r="36">
          <cell r="B36">
            <v>33</v>
          </cell>
          <cell r="C36" t="str">
            <v>Hafidz Langgeng Prasetyo</v>
          </cell>
          <cell r="D36">
            <v>86.416666666666657</v>
          </cell>
          <cell r="E36" t="str">
            <v>B</v>
          </cell>
          <cell r="F36" t="str">
            <v xml:space="preserve">Ananda Hafidz Langgeng Prasetyo sangat baik dalam .  Cukup dalam . </v>
          </cell>
        </row>
        <row r="37">
          <cell r="B37">
            <v>34</v>
          </cell>
          <cell r="C37" t="str">
            <v>JALU ARTHA AJI MANGGALA HANDOKO</v>
          </cell>
          <cell r="D37">
            <v>86.416666666666657</v>
          </cell>
          <cell r="E37" t="str">
            <v>B</v>
          </cell>
          <cell r="F37" t="str">
            <v xml:space="preserve">Ananda Jalu Artha Aji Manggala Handoko sangat baik dalam .  Cukup dalam . </v>
          </cell>
        </row>
        <row r="38">
          <cell r="B38">
            <v>35</v>
          </cell>
          <cell r="C38" t="str">
            <v>LAURENDHO RADIEFCA MURDIONO</v>
          </cell>
          <cell r="D38">
            <v>86.416666666666657</v>
          </cell>
          <cell r="E38" t="str">
            <v>B</v>
          </cell>
          <cell r="F38" t="str">
            <v xml:space="preserve">Ananda Laurendho Radiefca Murdiono sangat baik dalam .  Cukup dalam . </v>
          </cell>
        </row>
        <row r="39">
          <cell r="B39">
            <v>36</v>
          </cell>
          <cell r="C39" t="str">
            <v>MARSYA MAYDINA DWI RISQITA</v>
          </cell>
          <cell r="D39">
            <v>86.416666666666657</v>
          </cell>
          <cell r="E39" t="str">
            <v>B</v>
          </cell>
          <cell r="F39" t="str">
            <v xml:space="preserve">Ananda Marsya Maydina Dwi Risqita sangat baik dalam .  Cukup dalam . </v>
          </cell>
        </row>
        <row r="40">
          <cell r="B40">
            <v>37</v>
          </cell>
          <cell r="C40" t="str">
            <v>MILA SARASWATI</v>
          </cell>
          <cell r="D40">
            <v>86.416666666666657</v>
          </cell>
          <cell r="E40" t="str">
            <v>B</v>
          </cell>
          <cell r="F40" t="str">
            <v xml:space="preserve">Ananda Mila Saraswati sangat baik dalam .  Cukup dalam . </v>
          </cell>
        </row>
        <row r="41">
          <cell r="B41">
            <v>38</v>
          </cell>
          <cell r="C41" t="str">
            <v>MUHAMMAD ARKAN ALLY RACHMAD</v>
          </cell>
          <cell r="D41">
            <v>86.416666666666657</v>
          </cell>
          <cell r="E41" t="str">
            <v>B</v>
          </cell>
          <cell r="F41" t="str">
            <v xml:space="preserve">Ananda Muhammad Arkan Ally Rachmad sangat baik dalam .  Cukup dalam . </v>
          </cell>
        </row>
        <row r="42">
          <cell r="B42">
            <v>39</v>
          </cell>
          <cell r="C42" t="str">
            <v>MUHAMMAD REVIAN ABDULLOH FAQIH</v>
          </cell>
          <cell r="D42">
            <v>86.416666666666657</v>
          </cell>
          <cell r="E42" t="str">
            <v>B</v>
          </cell>
          <cell r="F42" t="str">
            <v xml:space="preserve">Ananda Muhammad Revian Abdulloh Faqih sangat baik dalam .  Cukup dalam . </v>
          </cell>
        </row>
        <row r="43">
          <cell r="B43">
            <v>40</v>
          </cell>
          <cell r="C43" t="str">
            <v>NABILA AYUNINGTIAS</v>
          </cell>
          <cell r="D43">
            <v>86.416666666666657</v>
          </cell>
          <cell r="E43" t="str">
            <v>B</v>
          </cell>
          <cell r="F43" t="str">
            <v xml:space="preserve">Ananda Nabila Ayuningtias sangat baik dalam .  Cukup dalam . </v>
          </cell>
        </row>
        <row r="44">
          <cell r="B44">
            <v>41</v>
          </cell>
          <cell r="C44" t="str">
            <v>NARESWARI MASAYU PUSPANINGRUM</v>
          </cell>
          <cell r="D44">
            <v>86.416666666666657</v>
          </cell>
          <cell r="E44" t="str">
            <v>B</v>
          </cell>
          <cell r="F44" t="str">
            <v xml:space="preserve">Ananda Nareswari Masayu Puspaningrum sangat baik dalam .  Cukup dalam . </v>
          </cell>
        </row>
        <row r="45">
          <cell r="B45">
            <v>42</v>
          </cell>
          <cell r="C45" t="str">
            <v>NOVA SASMYTA</v>
          </cell>
          <cell r="D45">
            <v>86.416666666666657</v>
          </cell>
          <cell r="E45" t="str">
            <v>B</v>
          </cell>
          <cell r="F45" t="str">
            <v xml:space="preserve">Ananda Nova Sasmyta sangat baik dalam .  Cukup dalam . </v>
          </cell>
        </row>
        <row r="46">
          <cell r="B46">
            <v>43</v>
          </cell>
          <cell r="C46" t="str">
            <v>RIDHA RAHMATUL AULA RIDWAN</v>
          </cell>
          <cell r="D46">
            <v>86.416666666666657</v>
          </cell>
          <cell r="E46" t="str">
            <v>B</v>
          </cell>
          <cell r="F46" t="str">
            <v xml:space="preserve">Ananda Ridha Rahmatul Aula Ridwan sangat baik dalam .  Cukup dalam . </v>
          </cell>
        </row>
        <row r="47">
          <cell r="B47">
            <v>44</v>
          </cell>
          <cell r="C47" t="str">
            <v>RIFDA SALSABILA PURNAMA</v>
          </cell>
          <cell r="D47">
            <v>86.416666666666657</v>
          </cell>
          <cell r="E47" t="str">
            <v>B</v>
          </cell>
          <cell r="F47" t="str">
            <v xml:space="preserve">Ananda Rifda Salsabila Purnama sangat baik dalam .  Cukup dalam . </v>
          </cell>
        </row>
        <row r="48">
          <cell r="B48">
            <v>45</v>
          </cell>
          <cell r="C48" t="str">
            <v>RIZKI INTAN KURNIAENDAH</v>
          </cell>
          <cell r="D48">
            <v>86.416666666666657</v>
          </cell>
          <cell r="E48" t="str">
            <v>B</v>
          </cell>
          <cell r="F48" t="str">
            <v xml:space="preserve">Ananda Rizki Intan Kurniaendah sangat baik dalam .  Cukup dalam . </v>
          </cell>
        </row>
        <row r="49">
          <cell r="B49">
            <v>46</v>
          </cell>
          <cell r="C49" t="str">
            <v>RIZKY FIRMANSYAH</v>
          </cell>
          <cell r="D49">
            <v>86.416666666666657</v>
          </cell>
          <cell r="E49" t="str">
            <v>B</v>
          </cell>
          <cell r="F49" t="str">
            <v xml:space="preserve">Ananda Safira Nur Layla Ramadhani sangat baik dalam .  Cukup dalam . </v>
          </cell>
        </row>
        <row r="50">
          <cell r="B50">
            <v>47</v>
          </cell>
          <cell r="C50" t="str">
            <v>SAFIRA NUR LAYLA RAMADHANI</v>
          </cell>
          <cell r="D50">
            <v>86.416666666666657</v>
          </cell>
          <cell r="E50" t="str">
            <v>B</v>
          </cell>
          <cell r="F50" t="str">
            <v xml:space="preserve">Ananda Safira Nur Layla Ramadhani sangat baik dalam .  Cukup dalam . </v>
          </cell>
        </row>
        <row r="51">
          <cell r="B51">
            <v>48</v>
          </cell>
          <cell r="C51" t="str">
            <v>SHANASTRI RUFAIDA</v>
          </cell>
          <cell r="D51">
            <v>86.416666666666657</v>
          </cell>
          <cell r="E51" t="str">
            <v>B</v>
          </cell>
          <cell r="F51" t="str">
            <v xml:space="preserve">Ananda Shanastri Rufaida sangat baik dalam .  Cukup dalam . </v>
          </cell>
        </row>
        <row r="52">
          <cell r="B52">
            <v>49</v>
          </cell>
          <cell r="C52" t="str">
            <v>SHIAM SAHARA</v>
          </cell>
          <cell r="D52">
            <v>86.416666666666657</v>
          </cell>
          <cell r="E52" t="str">
            <v>B</v>
          </cell>
          <cell r="F52" t="str">
            <v xml:space="preserve">Ananda Shiam Sahara sangat baik dalam .  Cukup dalam . </v>
          </cell>
        </row>
        <row r="53">
          <cell r="B53">
            <v>50</v>
          </cell>
          <cell r="C53" t="str">
            <v>SUSAN APRILIA PUTRI</v>
          </cell>
          <cell r="D53">
            <v>86.416666666666657</v>
          </cell>
          <cell r="E53" t="str">
            <v>B</v>
          </cell>
          <cell r="F53" t="str">
            <v xml:space="preserve">Ananda Susan Aprilia Putri sangat baik dalam .  Cukup dalam . </v>
          </cell>
        </row>
      </sheetData>
      <sheetData sheetId="33"/>
      <sheetData sheetId="34">
        <row r="4">
          <cell r="B4">
            <v>1</v>
          </cell>
          <cell r="C4" t="str">
            <v>AZKA AFINA KHOIRUL IZA</v>
          </cell>
          <cell r="D4">
            <v>96.166666666666657</v>
          </cell>
          <cell r="E4" t="str">
            <v>A</v>
          </cell>
          <cell r="F4" t="str">
            <v xml:space="preserve">Ananda Azka Afina Khoirul Iza sangat baik dalam Mengenal dan memahami sandhangan/pangangguy aksara Jawa/carakan Madura.  Sangat baik dalam Mengenal, memahami dan mengidentifikasi kata berimbuhan dalam teks sesuai kaidah. </v>
          </cell>
        </row>
        <row r="5">
          <cell r="B5">
            <v>2</v>
          </cell>
          <cell r="C5" t="str">
            <v>BAGUS WIDA KANAKA</v>
          </cell>
          <cell r="D5">
            <v>85.9</v>
          </cell>
          <cell r="E5" t="str">
            <v>B</v>
          </cell>
          <cell r="F5" t="str">
            <v xml:space="preserve">Ananda Bagus Wida Kanaka sangat baik dalam Mengenal, memahami, mengidentifikasi teks puisi modern dalam bentuk lisan dan tulis.  Perlu bimbingan dalam Mengenal, memahami dan mengidentifikasi kata berimbuhan dalam teks sesuai kaidah. </v>
          </cell>
        </row>
        <row r="6">
          <cell r="B6">
            <v>3</v>
          </cell>
          <cell r="C6" t="str">
            <v>DENI FIRYA ATHALLAH PRADINAYA</v>
          </cell>
          <cell r="D6">
            <v>93.766666666666666</v>
          </cell>
          <cell r="E6" t="str">
            <v>A</v>
          </cell>
          <cell r="F6" t="str">
            <v xml:space="preserve">Ananda Deni Firya Athallah Pradinaya sangat baik dalam Mengenal dan memahami sandhangan/pangangguy aksara Jawa/carakan Madura.  Cukup dalam Mengenal, memahami dan mengidentifikasi kata berimbuhan dalam teks sesuai kaidah. </v>
          </cell>
        </row>
        <row r="7">
          <cell r="B7">
            <v>4</v>
          </cell>
          <cell r="C7" t="str">
            <v>DEWI GALUH MULANSARI</v>
          </cell>
          <cell r="D7">
            <v>93.766666666666666</v>
          </cell>
          <cell r="E7" t="str">
            <v>A</v>
          </cell>
          <cell r="F7" t="str">
            <v xml:space="preserve">Ananda Dewi Galuh Mulansari sangat baik dalam Mengenal dan memahami sandhangan/pangangguy aksara Jawa/carakan Madura.  Cukup dalam Mengenal, memahami dan mengidentifikasi kata berimbuhan dalam teks sesuai kaidah. </v>
          </cell>
        </row>
        <row r="8">
          <cell r="B8">
            <v>5</v>
          </cell>
          <cell r="C8" t="str">
            <v>DIAN PUJI LESTARI</v>
          </cell>
          <cell r="D8">
            <v>93.766666666666666</v>
          </cell>
          <cell r="E8" t="str">
            <v>A</v>
          </cell>
          <cell r="F8" t="str">
            <v xml:space="preserve">Ananda Dian Puji Lestari sangat baik dalam Mengenal dan memahami sandhangan/pangangguy aksara Jawa/carakan Madura.  Cukup dalam Mengenal, memahami dan mengidentifikasi kata berimbuhan dalam teks sesuai kaidah. </v>
          </cell>
        </row>
        <row r="9">
          <cell r="B9">
            <v>6</v>
          </cell>
          <cell r="C9" t="str">
            <v>Hafidz Langgeng Prasetyo</v>
          </cell>
          <cell r="D9">
            <v>93.766666666666666</v>
          </cell>
          <cell r="E9" t="str">
            <v>A</v>
          </cell>
          <cell r="F9" t="str">
            <v xml:space="preserve">Ananda Hafidz Langgeng Prasetyo sangat baik dalam Mengenal dan memahami sandhangan/pangangguy aksara Jawa/carakan Madura.  Cukup dalam Mengenal, memahami dan mengidentifikasi kata berimbuhan dalam teks sesuai kaidah. </v>
          </cell>
        </row>
        <row r="10">
          <cell r="B10">
            <v>7</v>
          </cell>
          <cell r="C10" t="str">
            <v>JALU ARTHA AJI MANGGALA HANDOKO</v>
          </cell>
          <cell r="D10">
            <v>93.766666666666666</v>
          </cell>
          <cell r="E10" t="str">
            <v>A</v>
          </cell>
          <cell r="F10" t="str">
            <v xml:space="preserve">Ananda Jalu Artha Aji Manggala Handoko sangat baik dalam Mengenal dan memahami sandhangan/pangangguy aksara Jawa/carakan Madura.  Cukup dalam Mengenal, memahami dan mengidentifikasi kata berimbuhan dalam teks sesuai kaidah. </v>
          </cell>
        </row>
        <row r="11">
          <cell r="B11">
            <v>8</v>
          </cell>
          <cell r="C11" t="str">
            <v>LAURENDHO RADIEFCA MURDIONO</v>
          </cell>
          <cell r="D11">
            <v>93.766666666666666</v>
          </cell>
          <cell r="E11" t="str">
            <v>A</v>
          </cell>
          <cell r="F11" t="str">
            <v xml:space="preserve">Ananda Laurendho Radiefca Murdiono sangat baik dalam Mengenal dan memahami sandhangan/pangangguy aksara Jawa/carakan Madura.  Cukup dalam Mengenal, memahami dan mengidentifikasi kata berimbuhan dalam teks sesuai kaidah. </v>
          </cell>
        </row>
        <row r="12">
          <cell r="B12">
            <v>9</v>
          </cell>
          <cell r="C12" t="str">
            <v>MARSYA MAYDINA DWI RISQITA</v>
          </cell>
          <cell r="D12">
            <v>93.766666666666666</v>
          </cell>
          <cell r="E12" t="str">
            <v>A</v>
          </cell>
          <cell r="F12" t="str">
            <v xml:space="preserve">Ananda Marsya Maydina Dwi Risqita sangat baik dalam Mengenal dan memahami sandhangan/pangangguy aksara Jawa/carakan Madura.  Cukup dalam Mengenal, memahami dan mengidentifikasi kata berimbuhan dalam teks sesuai kaidah. </v>
          </cell>
        </row>
        <row r="13">
          <cell r="B13">
            <v>10</v>
          </cell>
          <cell r="C13" t="str">
            <v>MILA SARASWATI</v>
          </cell>
          <cell r="D13">
            <v>93.766666666666666</v>
          </cell>
          <cell r="E13" t="str">
            <v>A</v>
          </cell>
          <cell r="F13" t="str">
            <v xml:space="preserve">Ananda Mila Saraswati sangat baik dalam Mengenal dan memahami sandhangan/pangangguy aksara Jawa/carakan Madura.  Cukup dalam Mengenal, memahami dan mengidentifikasi kata berimbuhan dalam teks sesuai kaidah. </v>
          </cell>
        </row>
        <row r="14">
          <cell r="B14">
            <v>11</v>
          </cell>
          <cell r="C14" t="str">
            <v>MUHAMMAD ARKAN ALLY RACHMAD</v>
          </cell>
          <cell r="D14">
            <v>93.766666666666666</v>
          </cell>
          <cell r="E14" t="str">
            <v>A</v>
          </cell>
          <cell r="F14" t="str">
            <v xml:space="preserve">Ananda Muhammad Arkan Ally Rachmad sangat baik dalam Mengenal dan memahami sandhangan/pangangguy aksara Jawa/carakan Madura.  Cukup dalam Mengenal, memahami dan mengidentifikasi kata berimbuhan dalam teks sesuai kaidah. </v>
          </cell>
        </row>
        <row r="15">
          <cell r="B15">
            <v>12</v>
          </cell>
          <cell r="C15" t="str">
            <v>MUHAMMAD REVIAN ABDULLOH FAQIH</v>
          </cell>
          <cell r="D15">
            <v>93.766666666666666</v>
          </cell>
          <cell r="E15" t="str">
            <v>A</v>
          </cell>
          <cell r="F15" t="str">
            <v xml:space="preserve">Ananda Muhammad Revian Abdulloh Faqih sangat baik dalam Mengenal dan memahami sandhangan/pangangguy aksara Jawa/carakan Madura.  Cukup dalam Mengenal, memahami dan mengidentifikasi kata berimbuhan dalam teks sesuai kaidah. </v>
          </cell>
        </row>
        <row r="16">
          <cell r="B16">
            <v>13</v>
          </cell>
          <cell r="C16" t="str">
            <v>NABILA AYUNINGTIAS</v>
          </cell>
          <cell r="D16">
            <v>93.766666666666666</v>
          </cell>
          <cell r="E16" t="str">
            <v>A</v>
          </cell>
          <cell r="F16" t="str">
            <v xml:space="preserve">Ananda Nabila Ayuningtias sangat baik dalam Mengenal dan memahami sandhangan/pangangguy aksara Jawa/carakan Madura.  Cukup dalam Mengenal, memahami dan mengidentifikasi kata berimbuhan dalam teks sesuai kaidah. </v>
          </cell>
        </row>
        <row r="17">
          <cell r="B17">
            <v>14</v>
          </cell>
          <cell r="C17" t="str">
            <v>NARESWARI MASAYU PUSPANINGRUM</v>
          </cell>
          <cell r="D17">
            <v>93.766666666666666</v>
          </cell>
          <cell r="E17" t="str">
            <v>A</v>
          </cell>
          <cell r="F17" t="str">
            <v xml:space="preserve">Ananda Nareswari Masayu Puspaningrum sangat baik dalam Mengenal dan memahami sandhangan/pangangguy aksara Jawa/carakan Madura.  Cukup dalam Mengenal, memahami dan mengidentifikasi kata berimbuhan dalam teks sesuai kaidah. </v>
          </cell>
        </row>
        <row r="18">
          <cell r="B18">
            <v>15</v>
          </cell>
          <cell r="C18" t="str">
            <v>NOVA SASMYTA</v>
          </cell>
          <cell r="D18">
            <v>93.766666666666666</v>
          </cell>
          <cell r="E18" t="str">
            <v>A</v>
          </cell>
          <cell r="F18" t="str">
            <v xml:space="preserve">Ananda Nova Sasmyta sangat baik dalam Mengenal dan memahami sandhangan/pangangguy aksara Jawa/carakan Madura.  Cukup dalam Mengenal, memahami dan mengidentifikasi kata berimbuhan dalam teks sesuai kaidah. </v>
          </cell>
        </row>
        <row r="19">
          <cell r="B19">
            <v>16</v>
          </cell>
          <cell r="C19" t="str">
            <v>RIDHA RAHMATUL AULA RIDWAN</v>
          </cell>
          <cell r="D19">
            <v>93.766666666666666</v>
          </cell>
          <cell r="E19" t="str">
            <v>A</v>
          </cell>
          <cell r="F19" t="str">
            <v xml:space="preserve">Ananda Ridha Rahmatul Aula Ridwan sangat baik dalam Mengenal dan memahami sandhangan/pangangguy aksara Jawa/carakan Madura.  Cukup dalam Mengenal, memahami dan mengidentifikasi kata berimbuhan dalam teks sesuai kaidah. </v>
          </cell>
        </row>
        <row r="20">
          <cell r="B20">
            <v>17</v>
          </cell>
          <cell r="C20" t="str">
            <v>RIFDA SALSABILA PURNAMA</v>
          </cell>
          <cell r="D20">
            <v>93.766666666666666</v>
          </cell>
          <cell r="E20" t="str">
            <v>A</v>
          </cell>
          <cell r="F20" t="str">
            <v xml:space="preserve">Ananda Rifda Salsabila Purnama sangat baik dalam Mengenal dan memahami sandhangan/pangangguy aksara Jawa/carakan Madura.  Cukup dalam Mengenal, memahami dan mengidentifikasi kata berimbuhan dalam teks sesuai kaidah. </v>
          </cell>
        </row>
        <row r="21">
          <cell r="B21">
            <v>18</v>
          </cell>
          <cell r="C21" t="str">
            <v>RIZKI INTAN KURNIAENDAH</v>
          </cell>
          <cell r="D21">
            <v>93.766666666666666</v>
          </cell>
          <cell r="E21" t="str">
            <v>A</v>
          </cell>
          <cell r="F21" t="str">
            <v xml:space="preserve">Ananda Rizki Intan Kurniaendah sangat baik dalam Mengenal dan memahami sandhangan/pangangguy aksara Jawa/carakan Madura.  Cukup dalam Mengenal, memahami dan mengidentifikasi kata berimbuhan dalam teks sesuai kaidah. </v>
          </cell>
        </row>
        <row r="22">
          <cell r="B22">
            <v>19</v>
          </cell>
          <cell r="C22" t="str">
            <v>RIZKY FIRMANSYAH</v>
          </cell>
          <cell r="D22">
            <v>93.766666666666666</v>
          </cell>
          <cell r="E22" t="str">
            <v>A</v>
          </cell>
          <cell r="F22" t="str">
            <v xml:space="preserve">Ananda Rizky Firmansyah sangat baik dalam Mengenal dan memahami sandhangan/pangangguy aksara Jawa/carakan Madura.  Cukup dalam Mengenal, memahami dan mengidentifikasi kata berimbuhan dalam teks sesuai kaidah. </v>
          </cell>
        </row>
        <row r="23">
          <cell r="B23">
            <v>20</v>
          </cell>
          <cell r="C23" t="str">
            <v>SAFIRA NUR LAYLA RAMADHANI</v>
          </cell>
          <cell r="D23">
            <v>93.766666666666666</v>
          </cell>
          <cell r="E23" t="str">
            <v>A</v>
          </cell>
          <cell r="F23" t="str">
            <v xml:space="preserve">Ananda Safira Nur Layla Ramadhani sangat baik dalam Mengenal dan memahami sandhangan/pangangguy aksara Jawa/carakan Madura.  Cukup dalam Mengenal, memahami dan mengidentifikasi kata berimbuhan dalam teks sesuai kaidah. </v>
          </cell>
        </row>
        <row r="24">
          <cell r="B24">
            <v>21</v>
          </cell>
          <cell r="C24" t="str">
            <v>SHANASTRI RUFAIDA</v>
          </cell>
          <cell r="D24">
            <v>93.766666666666666</v>
          </cell>
          <cell r="E24" t="str">
            <v>A</v>
          </cell>
          <cell r="F24" t="str">
            <v xml:space="preserve">Ananda Shanastri Rufaida sangat baik dalam Mengenal dan memahami sandhangan/pangangguy aksara Jawa/carakan Madura.  Cukup dalam Mengenal, memahami dan mengidentifikasi kata berimbuhan dalam teks sesuai kaidah. </v>
          </cell>
        </row>
        <row r="25">
          <cell r="B25">
            <v>22</v>
          </cell>
          <cell r="C25" t="str">
            <v>SHIAM SAHARA</v>
          </cell>
          <cell r="D25">
            <v>93.766666666666666</v>
          </cell>
          <cell r="E25" t="str">
            <v>A</v>
          </cell>
          <cell r="F25" t="str">
            <v xml:space="preserve">Ananda Shiam Sahara sangat baik dalam Mengenal dan memahami sandhangan/pangangguy aksara Jawa/carakan Madura.  Cukup dalam Mengenal, memahami dan mengidentifikasi kata berimbuhan dalam teks sesuai kaidah. </v>
          </cell>
        </row>
        <row r="26">
          <cell r="B26">
            <v>23</v>
          </cell>
          <cell r="C26" t="str">
            <v>SUSAN APRILIA PUTRI</v>
          </cell>
          <cell r="D26">
            <v>93.766666666666666</v>
          </cell>
          <cell r="E26" t="str">
            <v>A</v>
          </cell>
          <cell r="F26" t="str">
            <v xml:space="preserve">Ananda Susan Aprilia Putri sangat baik dalam Mengenal dan memahami sandhangan/pangangguy aksara Jawa/carakan Madura.  Cukup dalam Mengenal, memahami dan mengidentifikasi kata berimbuhan dalam teks sesuai kaidah. </v>
          </cell>
        </row>
        <row r="27">
          <cell r="B27">
            <v>24</v>
          </cell>
          <cell r="C27" t="str">
            <v>SYIFAUL CHUSNA BANATU ROHMI HADI</v>
          </cell>
          <cell r="D27">
            <v>93.766666666666666</v>
          </cell>
          <cell r="E27" t="str">
            <v>A</v>
          </cell>
          <cell r="F27" t="str">
            <v xml:space="preserve">Ananda Syifaul Chusna Banatu Rohmi Hadi sangat baik dalam Mengenal dan memahami sandhangan/pangangguy aksara Jawa/carakan Madura.  Cukup dalam Mengenal, memahami dan mengidentifikasi kata berimbuhan dalam teks sesuai kaidah. </v>
          </cell>
        </row>
        <row r="28">
          <cell r="B28">
            <v>25</v>
          </cell>
          <cell r="C28" t="str">
            <v>VANESSA VICKY AYU LESTARI</v>
          </cell>
          <cell r="D28">
            <v>93.766666666666666</v>
          </cell>
          <cell r="E28" t="str">
            <v>A</v>
          </cell>
          <cell r="F28" t="str">
            <v xml:space="preserve">Ananda Vanessa Vicky Ayu Lestari sangat baik dalam Mengenal dan memahami sandhangan/pangangguy aksara Jawa/carakan Madura.  Cukup dalam Mengenal, memahami dan mengidentifikasi kata berimbuhan dalam teks sesuai kaidah. </v>
          </cell>
        </row>
        <row r="29">
          <cell r="B29">
            <v>26</v>
          </cell>
          <cell r="C29" t="str">
            <v>WIBI NUR FIRMANSYAH</v>
          </cell>
          <cell r="D29">
            <v>93.766666666666666</v>
          </cell>
          <cell r="E29" t="str">
            <v>A</v>
          </cell>
          <cell r="F29" t="str">
            <v xml:space="preserve">Ananda Wibi Nur Firmansyah sangat baik dalam Mengenal dan memahami sandhangan/pangangguy aksara Jawa/carakan Madura.  Cukup dalam Mengenal, memahami dan mengidentifikasi kata berimbuhan dalam teks sesuai kaidah. </v>
          </cell>
        </row>
        <row r="30">
          <cell r="B30">
            <v>27</v>
          </cell>
          <cell r="C30" t="str">
            <v>ZULFIDA NURUL MAZIDAH</v>
          </cell>
          <cell r="D30">
            <v>87.119047619047606</v>
          </cell>
          <cell r="E30" t="str">
            <v>B</v>
          </cell>
          <cell r="F30" t="str">
            <v xml:space="preserve">Ananda Zulfida Nurul Mazidah sangat baik dalam Mengenal dan memahami sandhangan/pangangguy aksara Jawa/carakan Madura.  Perlu bimbingan dalam . </v>
          </cell>
        </row>
        <row r="31">
          <cell r="B31">
            <v>28</v>
          </cell>
          <cell r="C31" t="str">
            <v>AZKA AFINA KHOIRUL IZA</v>
          </cell>
          <cell r="D31">
            <v>93.766666666666666</v>
          </cell>
          <cell r="E31" t="str">
            <v>A</v>
          </cell>
          <cell r="F31" t="str">
            <v xml:space="preserve">Ananda Azka Afina Khoirul Iza sangat baik dalam Mengenal dan memahami sandhangan/pangangguy aksara Jawa/carakan Madura.  Cukup dalam Mengenal, memahami dan mengidentifikasi kata berimbuhan dalam teks sesuai kaidah. </v>
          </cell>
        </row>
        <row r="32">
          <cell r="B32">
            <v>29</v>
          </cell>
          <cell r="C32" t="str">
            <v>BAGUS WIDA KANAKA</v>
          </cell>
          <cell r="D32">
            <v>93.766666666666666</v>
          </cell>
          <cell r="E32" t="str">
            <v>A</v>
          </cell>
          <cell r="F32" t="str">
            <v xml:space="preserve">Ananda Bagus Wida Kanaka sangat baik dalam Mengenal dan memahami sandhangan/pangangguy aksara Jawa/carakan Madura.  Cukup dalam Mengenal, memahami dan mengidentifikasi kata berimbuhan dalam teks sesuai kaidah. </v>
          </cell>
        </row>
        <row r="33">
          <cell r="B33">
            <v>30</v>
          </cell>
          <cell r="C33" t="str">
            <v>DENI FIRYA ATHALLAH PRADINAYA</v>
          </cell>
          <cell r="D33">
            <v>93.766666666666666</v>
          </cell>
          <cell r="E33" t="str">
            <v>A</v>
          </cell>
          <cell r="F33" t="str">
            <v xml:space="preserve">Ananda Deni Firya Athallah Pradinaya sangat baik dalam Mengenal dan memahami sandhangan/pangangguy aksara Jawa/carakan Madura.  Cukup dalam Mengenal, memahami dan mengidentifikasi kata berimbuhan dalam teks sesuai kaidah. </v>
          </cell>
        </row>
        <row r="34">
          <cell r="B34">
            <v>31</v>
          </cell>
          <cell r="C34" t="str">
            <v>DEWI GALUH MULANSARI</v>
          </cell>
          <cell r="D34">
            <v>93.766666666666666</v>
          </cell>
          <cell r="E34" t="str">
            <v>A</v>
          </cell>
          <cell r="F34" t="str">
            <v xml:space="preserve">Ananda Dewi Galuh Mulansari sangat baik dalam Mengenal dan memahami sandhangan/pangangguy aksara Jawa/carakan Madura.  Cukup dalam Mengenal, memahami dan mengidentifikasi kata berimbuhan dalam teks sesuai kaidah. </v>
          </cell>
        </row>
        <row r="35">
          <cell r="B35">
            <v>32</v>
          </cell>
          <cell r="C35" t="str">
            <v>DIAN PUJI LESTARI</v>
          </cell>
          <cell r="D35">
            <v>93.766666666666666</v>
          </cell>
          <cell r="E35" t="str">
            <v>A</v>
          </cell>
          <cell r="F35" t="str">
            <v xml:space="preserve">Ananda Dian Puji Lestari sangat baik dalam Mengenal dan memahami sandhangan/pangangguy aksara Jawa/carakan Madura.  Cukup dalam Mengenal, memahami dan mengidentifikasi kata berimbuhan dalam teks sesuai kaidah. </v>
          </cell>
        </row>
        <row r="36">
          <cell r="B36">
            <v>33</v>
          </cell>
          <cell r="C36" t="str">
            <v>Hafidz Langgeng Prasetyo</v>
          </cell>
          <cell r="D36">
            <v>93.766666666666666</v>
          </cell>
          <cell r="E36" t="str">
            <v>A</v>
          </cell>
          <cell r="F36" t="str">
            <v xml:space="preserve">Ananda Hafidz Langgeng Prasetyo sangat baik dalam Mengenal dan memahami sandhangan/pangangguy aksara Jawa/carakan Madura.  Cukup dalam Mengenal, memahami dan mengidentifikasi kata berimbuhan dalam teks sesuai kaidah. </v>
          </cell>
        </row>
        <row r="37">
          <cell r="B37">
            <v>34</v>
          </cell>
          <cell r="C37" t="str">
            <v>JALU ARTHA AJI MANGGALA HANDOKO</v>
          </cell>
          <cell r="D37">
            <v>93.766666666666666</v>
          </cell>
          <cell r="E37" t="str">
            <v>A</v>
          </cell>
          <cell r="F37" t="str">
            <v xml:space="preserve">Ananda Jalu Artha Aji Manggala Handoko sangat baik dalam Mengenal dan memahami sandhangan/pangangguy aksara Jawa/carakan Madura.  Cukup dalam Mengenal, memahami dan mengidentifikasi kata berimbuhan dalam teks sesuai kaidah. </v>
          </cell>
        </row>
        <row r="38">
          <cell r="B38">
            <v>35</v>
          </cell>
          <cell r="C38" t="str">
            <v>LAURENDHO RADIEFCA MURDIONO</v>
          </cell>
          <cell r="D38">
            <v>93.766666666666666</v>
          </cell>
          <cell r="E38" t="str">
            <v>A</v>
          </cell>
          <cell r="F38" t="str">
            <v xml:space="preserve">Ananda Laurendho Radiefca Murdiono sangat baik dalam Mengenal dan memahami sandhangan/pangangguy aksara Jawa/carakan Madura.  Cukup dalam Mengenal, memahami dan mengidentifikasi kata berimbuhan dalam teks sesuai kaidah. </v>
          </cell>
        </row>
        <row r="39">
          <cell r="B39">
            <v>36</v>
          </cell>
          <cell r="C39" t="str">
            <v>MARSYA MAYDINA DWI RISQITA</v>
          </cell>
          <cell r="D39">
            <v>93.766666666666666</v>
          </cell>
          <cell r="E39" t="str">
            <v>A</v>
          </cell>
          <cell r="F39" t="str">
            <v xml:space="preserve">Ananda Marsya Maydina Dwi Risqita sangat baik dalam Mengenal dan memahami sandhangan/pangangguy aksara Jawa/carakan Madura.  Cukup dalam Mengenal, memahami dan mengidentifikasi kata berimbuhan dalam teks sesuai kaidah. </v>
          </cell>
        </row>
        <row r="40">
          <cell r="B40">
            <v>37</v>
          </cell>
          <cell r="C40" t="str">
            <v>MILA SARASWATI</v>
          </cell>
          <cell r="D40">
            <v>93.766666666666666</v>
          </cell>
          <cell r="E40" t="str">
            <v>A</v>
          </cell>
          <cell r="F40" t="str">
            <v xml:space="preserve">Ananda Mila Saraswati sangat baik dalam Mengenal dan memahami sandhangan/pangangguy aksara Jawa/carakan Madura.  Cukup dalam Mengenal, memahami dan mengidentifikasi kata berimbuhan dalam teks sesuai kaidah. </v>
          </cell>
        </row>
        <row r="41">
          <cell r="B41">
            <v>38</v>
          </cell>
          <cell r="C41" t="str">
            <v>MUHAMMAD ARKAN ALLY RACHMAD</v>
          </cell>
          <cell r="D41">
            <v>93.766666666666666</v>
          </cell>
          <cell r="E41" t="str">
            <v>A</v>
          </cell>
          <cell r="F41" t="str">
            <v xml:space="preserve">Ananda Muhammad Arkan Ally Rachmad sangat baik dalam Mengenal dan memahami sandhangan/pangangguy aksara Jawa/carakan Madura.  Cukup dalam Mengenal, memahami dan mengidentifikasi kata berimbuhan dalam teks sesuai kaidah. </v>
          </cell>
        </row>
        <row r="42">
          <cell r="B42">
            <v>39</v>
          </cell>
          <cell r="C42" t="str">
            <v>MUHAMMAD REVIAN ABDULLOH FAQIH</v>
          </cell>
          <cell r="D42">
            <v>93.766666666666666</v>
          </cell>
          <cell r="E42" t="str">
            <v>A</v>
          </cell>
          <cell r="F42" t="str">
            <v xml:space="preserve">Ananda Muhammad Revian Abdulloh Faqih sangat baik dalam Mengenal dan memahami sandhangan/pangangguy aksara Jawa/carakan Madura.  Cukup dalam Mengenal, memahami dan mengidentifikasi kata berimbuhan dalam teks sesuai kaidah. </v>
          </cell>
        </row>
        <row r="43">
          <cell r="B43">
            <v>40</v>
          </cell>
          <cell r="C43" t="str">
            <v>NABILA AYUNINGTIAS</v>
          </cell>
          <cell r="D43">
            <v>93.766666666666666</v>
          </cell>
          <cell r="E43" t="str">
            <v>A</v>
          </cell>
          <cell r="F43" t="str">
            <v xml:space="preserve">Ananda Nabila Ayuningtias sangat baik dalam Mengenal dan memahami sandhangan/pangangguy aksara Jawa/carakan Madura.  Cukup dalam Mengenal, memahami dan mengidentifikasi kata berimbuhan dalam teks sesuai kaidah. </v>
          </cell>
        </row>
        <row r="44">
          <cell r="B44">
            <v>41</v>
          </cell>
          <cell r="C44" t="str">
            <v>NARESWARI MASAYU PUSPANINGRUM</v>
          </cell>
          <cell r="D44">
            <v>93.766666666666666</v>
          </cell>
          <cell r="E44" t="str">
            <v>A</v>
          </cell>
          <cell r="F44" t="str">
            <v xml:space="preserve">Ananda Nareswari Masayu Puspaningrum sangat baik dalam Mengenal dan memahami sandhangan/pangangguy aksara Jawa/carakan Madura.  Cukup dalam Mengenal, memahami dan mengidentifikasi kata berimbuhan dalam teks sesuai kaidah. </v>
          </cell>
        </row>
        <row r="45">
          <cell r="B45">
            <v>42</v>
          </cell>
          <cell r="C45" t="str">
            <v>NOVA SASMYTA</v>
          </cell>
          <cell r="D45">
            <v>93.766666666666666</v>
          </cell>
          <cell r="E45" t="str">
            <v>A</v>
          </cell>
          <cell r="F45" t="str">
            <v xml:space="preserve">Ananda Nova Sasmyta sangat baik dalam Mengenal dan memahami sandhangan/pangangguy aksara Jawa/carakan Madura.  Cukup dalam Mengenal, memahami dan mengidentifikasi kata berimbuhan dalam teks sesuai kaidah. </v>
          </cell>
        </row>
        <row r="46">
          <cell r="B46">
            <v>43</v>
          </cell>
          <cell r="C46" t="str">
            <v>RIDHA RAHMATUL AULA RIDWAN</v>
          </cell>
          <cell r="D46">
            <v>93.766666666666666</v>
          </cell>
          <cell r="E46" t="str">
            <v>A</v>
          </cell>
          <cell r="F46" t="str">
            <v xml:space="preserve">Ananda Ridha Rahmatul Aula Ridwan sangat baik dalam Mengenal dan memahami sandhangan/pangangguy aksara Jawa/carakan Madura.  Cukup dalam Mengenal, memahami dan mengidentifikasi kata berimbuhan dalam teks sesuai kaidah. </v>
          </cell>
        </row>
        <row r="47">
          <cell r="B47">
            <v>44</v>
          </cell>
          <cell r="C47" t="str">
            <v>RIFDA SALSABILA PURNAMA</v>
          </cell>
          <cell r="D47">
            <v>93.766666666666666</v>
          </cell>
          <cell r="E47" t="str">
            <v>A</v>
          </cell>
          <cell r="F47" t="str">
            <v xml:space="preserve">Ananda Rifda Salsabila Purnama sangat baik dalam Mengenal dan memahami sandhangan/pangangguy aksara Jawa/carakan Madura.  Cukup dalam Mengenal, memahami dan mengidentifikasi kata berimbuhan dalam teks sesuai kaidah. </v>
          </cell>
        </row>
        <row r="48">
          <cell r="B48">
            <v>45</v>
          </cell>
          <cell r="C48" t="str">
            <v>RIZKI INTAN KURNIAENDAH</v>
          </cell>
          <cell r="D48">
            <v>93.766666666666666</v>
          </cell>
          <cell r="E48" t="str">
            <v>A</v>
          </cell>
          <cell r="F48" t="str">
            <v xml:space="preserve">Ananda Rizki Intan Kurniaendah sangat baik dalam Mengenal dan memahami sandhangan/pangangguy aksara Jawa/carakan Madura.  Cukup dalam Mengenal, memahami dan mengidentifikasi kata berimbuhan dalam teks sesuai kaidah. </v>
          </cell>
        </row>
        <row r="49">
          <cell r="B49">
            <v>46</v>
          </cell>
          <cell r="C49" t="str">
            <v>RIZKY FIRMANSYAH</v>
          </cell>
          <cell r="D49">
            <v>93.766666666666666</v>
          </cell>
          <cell r="E49" t="str">
            <v>A</v>
          </cell>
          <cell r="F49" t="str">
            <v xml:space="preserve">Ananda Rizky Firmansyah sangat baik dalam Mengenal dan memahami sandhangan/pangangguy aksara Jawa/carakan Madura.  Cukup dalam Mengenal, memahami dan mengidentifikasi kata berimbuhan dalam teks sesuai kaidah. </v>
          </cell>
        </row>
        <row r="50">
          <cell r="B50">
            <v>47</v>
          </cell>
          <cell r="C50" t="str">
            <v>SAFIRA NUR LAYLA RAMADHANI</v>
          </cell>
          <cell r="D50">
            <v>93.766666666666666</v>
          </cell>
          <cell r="E50" t="str">
            <v>A</v>
          </cell>
          <cell r="F50" t="str">
            <v xml:space="preserve">Ananda Safira Nur Layla Ramadhani sangat baik dalam Mengenal dan memahami sandhangan/pangangguy aksara Jawa/carakan Madura.  Cukup dalam Mengenal, memahami dan mengidentifikasi kata berimbuhan dalam teks sesuai kaidah. </v>
          </cell>
        </row>
        <row r="51">
          <cell r="B51">
            <v>48</v>
          </cell>
          <cell r="C51" t="str">
            <v>SHANASTRI RUFAIDA</v>
          </cell>
          <cell r="D51">
            <v>93.766666666666666</v>
          </cell>
          <cell r="E51" t="str">
            <v>A</v>
          </cell>
          <cell r="F51" t="str">
            <v xml:space="preserve">Ananda Shanastri Rufaida sangat baik dalam Mengenal dan memahami sandhangan/pangangguy aksara Jawa/carakan Madura.  Cukup dalam Mengenal, memahami dan mengidentifikasi kata berimbuhan dalam teks sesuai kaidah. </v>
          </cell>
        </row>
        <row r="52">
          <cell r="B52">
            <v>49</v>
          </cell>
          <cell r="C52" t="str">
            <v>SHIAM SAHARA</v>
          </cell>
          <cell r="D52">
            <v>93.766666666666666</v>
          </cell>
          <cell r="E52" t="str">
            <v>A</v>
          </cell>
          <cell r="F52" t="str">
            <v xml:space="preserve">Ananda Shiam Sahara sangat baik dalam Mengenal dan memahami sandhangan/pangangguy aksara Jawa/carakan Madura.  Cukup dalam Mengenal, memahami dan mengidentifikasi kata berimbuhan dalam teks sesuai kaidah. </v>
          </cell>
        </row>
        <row r="53">
          <cell r="B53">
            <v>50</v>
          </cell>
          <cell r="C53" t="str">
            <v>SUSAN APRILIA PUTRI</v>
          </cell>
          <cell r="D53">
            <v>93.766666666666666</v>
          </cell>
          <cell r="E53" t="str">
            <v>A</v>
          </cell>
          <cell r="F53" t="str">
            <v xml:space="preserve">Ananda Susan Aprilia Putri sangat baik dalam Mengenal dan memahami sandhangan/pangangguy aksara Jawa/carakan Madura.  Cukup dalam Mengenal, memahami dan mengidentifikasi kata berimbuhan dalam teks sesuai kaidah. </v>
          </cell>
        </row>
      </sheetData>
      <sheetData sheetId="35"/>
      <sheetData sheetId="36">
        <row r="4">
          <cell r="B4">
            <v>1</v>
          </cell>
          <cell r="C4" t="str">
            <v>AZKA AFINA KHOIRUL IZA</v>
          </cell>
          <cell r="D4">
            <v>95.119047619047606</v>
          </cell>
          <cell r="E4" t="str">
            <v>A</v>
          </cell>
          <cell r="F4" t="str">
            <v xml:space="preserve">Ananda Azka Afina Khoirul Iza sangat baik dalam Menggali isi dan amanat puisi yang disajikan secara lisan dan tulis dengan tujuan untuk kesenangan.  Sangat baik dalam Menggali pengetahuan baru yang terdapat pada teks nonfiksi. </v>
          </cell>
        </row>
        <row r="5">
          <cell r="B5">
            <v>2</v>
          </cell>
          <cell r="C5" t="str">
            <v>BAGUS WIDA KANAKA</v>
          </cell>
          <cell r="D5">
            <v>59.416666666666671</v>
          </cell>
          <cell r="E5" t="str">
            <v>D</v>
          </cell>
          <cell r="F5" t="str">
            <v xml:space="preserve">Ananda Bagus Wida Kanaka perlu bimbingan dalam Menggali isi dan amanat puisi yang disajikan secara lisan dan tulis dengan tujuan untuk kesenangan.  Perlu bimbingan dalam Menggali pengetahuan baru yang terdapat pada teks nonfiksi. </v>
          </cell>
        </row>
        <row r="6">
          <cell r="B6">
            <v>3</v>
          </cell>
          <cell r="C6" t="str">
            <v>DENI FIRYA ATHALLAH PRADINAYA</v>
          </cell>
          <cell r="D6">
            <v>78.458333333333329</v>
          </cell>
          <cell r="E6" t="str">
            <v>C</v>
          </cell>
          <cell r="F6" t="str">
            <v xml:space="preserve">Ananda Deni Firya Athallah Pradinaya sangat baik dalam Menggali isi dan amanat puisi yang disajikan secara lisan dan tulis dengan tujuan untuk kesenangan.  Perlu bimbingan dalam Mencermati tokoh-tokoh yang terdapat pada teks fiksi. </v>
          </cell>
        </row>
        <row r="7">
          <cell r="B7">
            <v>4</v>
          </cell>
          <cell r="C7" t="str">
            <v>DEWI GALUH MULANSARI</v>
          </cell>
          <cell r="D7">
            <v>78.458333333333329</v>
          </cell>
          <cell r="E7" t="str">
            <v>C</v>
          </cell>
          <cell r="F7" t="str">
            <v xml:space="preserve">Ananda Dewi Galuh Mulansari sangat baik dalam Menggali isi dan amanat puisi yang disajikan secara lisan dan tulis dengan tujuan untuk kesenangan.  Perlu bimbingan dalam Mencermati tokoh-tokoh yang terdapat pada teks fiksi. </v>
          </cell>
        </row>
        <row r="8">
          <cell r="B8">
            <v>5</v>
          </cell>
          <cell r="C8" t="str">
            <v>DIAN PUJI LESTARI</v>
          </cell>
          <cell r="D8">
            <v>78.458333333333329</v>
          </cell>
          <cell r="E8" t="str">
            <v>C</v>
          </cell>
          <cell r="F8" t="str">
            <v xml:space="preserve">Ananda Dian Puji Lestari sangat baik dalam Menggali isi dan amanat puisi yang disajikan secara lisan dan tulis dengan tujuan untuk kesenangan.  Perlu bimbingan dalam Mencermati tokoh-tokoh yang terdapat pada teks fiksi. </v>
          </cell>
        </row>
        <row r="9">
          <cell r="B9">
            <v>6</v>
          </cell>
          <cell r="C9" t="str">
            <v>Hafidz Langgeng Prasetyo</v>
          </cell>
          <cell r="D9">
            <v>78.458333333333329</v>
          </cell>
          <cell r="E9" t="str">
            <v>C</v>
          </cell>
          <cell r="F9" t="str">
            <v xml:space="preserve">Ananda Hafidz Langgeng Prasetyo sangat baik dalam Menggali isi dan amanat puisi yang disajikan secara lisan dan tulis dengan tujuan untuk kesenangan.  Perlu bimbingan dalam Mencermati tokoh-tokoh yang terdapat pada teks fiksi. </v>
          </cell>
        </row>
        <row r="10">
          <cell r="B10">
            <v>7</v>
          </cell>
          <cell r="C10" t="str">
            <v>JALU ARTHA AJI MANGGALA HANDOKO</v>
          </cell>
          <cell r="D10">
            <v>78.458333333333329</v>
          </cell>
          <cell r="E10" t="str">
            <v>C</v>
          </cell>
          <cell r="F10" t="str">
            <v xml:space="preserve">Ananda Jalu Artha Aji Manggala Handoko sangat baik dalam Menggali isi dan amanat puisi yang disajikan secara lisan dan tulis dengan tujuan untuk kesenangan.  Perlu bimbingan dalam Mencermati tokoh-tokoh yang terdapat pada teks fiksi. </v>
          </cell>
        </row>
        <row r="11">
          <cell r="B11">
            <v>8</v>
          </cell>
          <cell r="C11" t="str">
            <v>LAURENDHO RADIEFCA MURDIONO</v>
          </cell>
          <cell r="D11">
            <v>78.458333333333329</v>
          </cell>
          <cell r="E11" t="str">
            <v>C</v>
          </cell>
          <cell r="F11" t="str">
            <v xml:space="preserve">Ananda Laurendho Radiefca Murdiono sangat baik dalam Menggali isi dan amanat puisi yang disajikan secara lisan dan tulis dengan tujuan untuk kesenangan.  Perlu bimbingan dalam Mencermati tokoh-tokoh yang terdapat pada teks fiksi. </v>
          </cell>
        </row>
        <row r="12">
          <cell r="B12">
            <v>9</v>
          </cell>
          <cell r="C12" t="str">
            <v>MARSYA MAYDINA DWI RISQITA</v>
          </cell>
          <cell r="D12">
            <v>78.458333333333329</v>
          </cell>
          <cell r="E12" t="str">
            <v>C</v>
          </cell>
          <cell r="F12" t="str">
            <v xml:space="preserve">Ananda Marsya Maydina Dwi Risqita sangat baik dalam Menggali isi dan amanat puisi yang disajikan secara lisan dan tulis dengan tujuan untuk kesenangan.  Perlu bimbingan dalam Mencermati tokoh-tokoh yang terdapat pada teks fiksi. </v>
          </cell>
        </row>
        <row r="13">
          <cell r="B13">
            <v>10</v>
          </cell>
          <cell r="C13" t="str">
            <v>MILA SARASWATI</v>
          </cell>
          <cell r="D13">
            <v>78.458333333333329</v>
          </cell>
          <cell r="E13" t="str">
            <v>C</v>
          </cell>
          <cell r="F13" t="str">
            <v xml:space="preserve">Ananda Mila Saraswati sangat baik dalam Menggali isi dan amanat puisi yang disajikan secara lisan dan tulis dengan tujuan untuk kesenangan.  Perlu bimbingan dalam Mencermati tokoh-tokoh yang terdapat pada teks fiksi. </v>
          </cell>
        </row>
        <row r="14">
          <cell r="B14">
            <v>11</v>
          </cell>
          <cell r="C14" t="str">
            <v>MUHAMMAD ARKAN ALLY RACHMAD</v>
          </cell>
          <cell r="D14">
            <v>78.458333333333329</v>
          </cell>
          <cell r="E14" t="str">
            <v>C</v>
          </cell>
          <cell r="F14" t="str">
            <v xml:space="preserve">Ananda Muhammad Arkan Ally Rachmad sangat baik dalam Menggali isi dan amanat puisi yang disajikan secara lisan dan tulis dengan tujuan untuk kesenangan.  Perlu bimbingan dalam Mencermati tokoh-tokoh yang terdapat pada teks fiksi. </v>
          </cell>
        </row>
        <row r="15">
          <cell r="B15">
            <v>12</v>
          </cell>
          <cell r="C15" t="str">
            <v>MUHAMMAD REVIAN ABDULLOH FAQIH</v>
          </cell>
          <cell r="D15">
            <v>78.458333333333329</v>
          </cell>
          <cell r="E15" t="str">
            <v>C</v>
          </cell>
          <cell r="F15" t="str">
            <v xml:space="preserve">Ananda Muhammad Revian Abdulloh Faqih sangat baik dalam Menggali isi dan amanat puisi yang disajikan secara lisan dan tulis dengan tujuan untuk kesenangan.  Perlu bimbingan dalam Mencermati tokoh-tokoh yang terdapat pada teks fiksi. </v>
          </cell>
        </row>
        <row r="16">
          <cell r="B16">
            <v>13</v>
          </cell>
          <cell r="C16" t="str">
            <v>NABILA AYUNINGTIAS</v>
          </cell>
          <cell r="D16">
            <v>78.458333333333329</v>
          </cell>
          <cell r="E16" t="str">
            <v>C</v>
          </cell>
          <cell r="F16" t="str">
            <v xml:space="preserve">Ananda Nabila Ayuningtias sangat baik dalam Menggali isi dan amanat puisi yang disajikan secara lisan dan tulis dengan tujuan untuk kesenangan.  Perlu bimbingan dalam Mencermati tokoh-tokoh yang terdapat pada teks fiksi. </v>
          </cell>
        </row>
        <row r="17">
          <cell r="B17">
            <v>14</v>
          </cell>
          <cell r="C17" t="str">
            <v>NARESWARI MASAYU PUSPANINGRUM</v>
          </cell>
          <cell r="D17">
            <v>78.458333333333329</v>
          </cell>
          <cell r="E17" t="str">
            <v>C</v>
          </cell>
          <cell r="F17" t="str">
            <v xml:space="preserve">Ananda Nareswari Masayu Puspaningrum sangat baik dalam Menggali isi dan amanat puisi yang disajikan secara lisan dan tulis dengan tujuan untuk kesenangan.  Perlu bimbingan dalam Mencermati tokoh-tokoh yang terdapat pada teks fiksi. </v>
          </cell>
        </row>
        <row r="18">
          <cell r="B18">
            <v>15</v>
          </cell>
          <cell r="C18" t="str">
            <v>NOVA SASMYTA</v>
          </cell>
          <cell r="D18">
            <v>78.458333333333329</v>
          </cell>
          <cell r="E18" t="str">
            <v>C</v>
          </cell>
          <cell r="F18" t="str">
            <v xml:space="preserve">Ananda Nova Sasmyta sangat baik dalam Menggali isi dan amanat puisi yang disajikan secara lisan dan tulis dengan tujuan untuk kesenangan.  Perlu bimbingan dalam Mencermati tokoh-tokoh yang terdapat pada teks fiksi. </v>
          </cell>
        </row>
        <row r="19">
          <cell r="B19">
            <v>16</v>
          </cell>
          <cell r="C19" t="str">
            <v>RIDHA RAHMATUL AULA RIDWAN</v>
          </cell>
          <cell r="D19">
            <v>78.458333333333329</v>
          </cell>
          <cell r="E19" t="str">
            <v>C</v>
          </cell>
          <cell r="F19" t="str">
            <v xml:space="preserve">Ananda Ridha Rahmatul Aula Ridwan sangat baik dalam Menggali isi dan amanat puisi yang disajikan secara lisan dan tulis dengan tujuan untuk kesenangan.  Perlu bimbingan dalam Mencermati tokoh-tokoh yang terdapat pada teks fiksi. </v>
          </cell>
        </row>
        <row r="20">
          <cell r="B20">
            <v>17</v>
          </cell>
          <cell r="C20" t="str">
            <v>RIFDA SALSABILA PURNAMA</v>
          </cell>
          <cell r="D20">
            <v>78.458333333333329</v>
          </cell>
          <cell r="E20" t="str">
            <v>C</v>
          </cell>
          <cell r="F20" t="str">
            <v xml:space="preserve">Ananda Rifda Salsabila Purnama sangat baik dalam Menggali isi dan amanat puisi yang disajikan secara lisan dan tulis dengan tujuan untuk kesenangan.  Perlu bimbingan dalam Mencermati tokoh-tokoh yang terdapat pada teks fiksi. </v>
          </cell>
        </row>
        <row r="21">
          <cell r="B21">
            <v>18</v>
          </cell>
          <cell r="C21" t="str">
            <v>RIZKI INTAN KURNIAENDAH</v>
          </cell>
          <cell r="D21">
            <v>78.458333333333329</v>
          </cell>
          <cell r="E21" t="str">
            <v>C</v>
          </cell>
          <cell r="F21" t="str">
            <v xml:space="preserve">Ananda Rizki Intan Kurniaendah sangat baik dalam Menggali isi dan amanat puisi yang disajikan secara lisan dan tulis dengan tujuan untuk kesenangan.  Perlu bimbingan dalam Mencermati tokoh-tokoh yang terdapat pada teks fiksi. </v>
          </cell>
        </row>
        <row r="22">
          <cell r="B22">
            <v>19</v>
          </cell>
          <cell r="C22" t="str">
            <v>RIZKY FIRMANSYAH</v>
          </cell>
          <cell r="D22">
            <v>78.458333333333329</v>
          </cell>
          <cell r="E22" t="str">
            <v>C</v>
          </cell>
          <cell r="F22" t="str">
            <v xml:space="preserve">Ananda Rizky Firmansyah sangat baik dalam Menggali isi dan amanat puisi yang disajikan secara lisan dan tulis dengan tujuan untuk kesenangan.  Perlu bimbingan dalam Mencermati tokoh-tokoh yang terdapat pada teks fiksi. </v>
          </cell>
        </row>
        <row r="23">
          <cell r="B23">
            <v>20</v>
          </cell>
          <cell r="C23" t="str">
            <v>SAFIRA NUR LAYLA RAMADHANI</v>
          </cell>
          <cell r="D23">
            <v>78.458333333333329</v>
          </cell>
          <cell r="E23" t="str">
            <v>C</v>
          </cell>
          <cell r="F23" t="str">
            <v xml:space="preserve">Ananda Safira Nur Layla Ramadhani sangat baik dalam Menggali isi dan amanat puisi yang disajikan secara lisan dan tulis dengan tujuan untuk kesenangan.  Perlu bimbingan dalam Mencermati tokoh-tokoh yang terdapat pada teks fiksi. </v>
          </cell>
        </row>
        <row r="24">
          <cell r="B24">
            <v>21</v>
          </cell>
          <cell r="C24" t="str">
            <v>SHANASTRI RUFAIDA</v>
          </cell>
          <cell r="D24">
            <v>78.458333333333329</v>
          </cell>
          <cell r="E24" t="str">
            <v>C</v>
          </cell>
          <cell r="F24" t="str">
            <v xml:space="preserve">Ananda Shanastri Rufaida sangat baik dalam Menggali isi dan amanat puisi yang disajikan secara lisan dan tulis dengan tujuan untuk kesenangan.  Perlu bimbingan dalam Mencermati tokoh-tokoh yang terdapat pada teks fiksi. </v>
          </cell>
        </row>
        <row r="25">
          <cell r="B25">
            <v>22</v>
          </cell>
          <cell r="C25" t="str">
            <v>SHIAM SAHARA</v>
          </cell>
          <cell r="D25">
            <v>78.458333333333329</v>
          </cell>
          <cell r="E25" t="str">
            <v>C</v>
          </cell>
          <cell r="F25" t="str">
            <v xml:space="preserve">Ananda Shiam Sahara sangat baik dalam Menggali isi dan amanat puisi yang disajikan secara lisan dan tulis dengan tujuan untuk kesenangan.  Perlu bimbingan dalam Mencermati tokoh-tokoh yang terdapat pada teks fiksi. </v>
          </cell>
        </row>
        <row r="26">
          <cell r="B26">
            <v>23</v>
          </cell>
          <cell r="C26" t="str">
            <v>SUSAN APRILIA PUTRI</v>
          </cell>
          <cell r="D26">
            <v>78.458333333333329</v>
          </cell>
          <cell r="E26" t="str">
            <v>C</v>
          </cell>
          <cell r="F26" t="str">
            <v xml:space="preserve">Ananda Susan Aprilia Putri sangat baik dalam Menggali isi dan amanat puisi yang disajikan secara lisan dan tulis dengan tujuan untuk kesenangan.  Perlu bimbingan dalam Mencermati tokoh-tokoh yang terdapat pada teks fiksi. </v>
          </cell>
        </row>
        <row r="27">
          <cell r="B27">
            <v>24</v>
          </cell>
          <cell r="C27" t="str">
            <v>SYIFAUL CHUSNA BANATU ROHMI HADI</v>
          </cell>
          <cell r="D27">
            <v>78.458333333333329</v>
          </cell>
          <cell r="E27" t="str">
            <v>C</v>
          </cell>
          <cell r="F27" t="str">
            <v xml:space="preserve">Ananda Syifaul Chusna Banatu Rohmi Hadi sangat baik dalam Menggali isi dan amanat puisi yang disajikan secara lisan dan tulis dengan tujuan untuk kesenangan.  Perlu bimbingan dalam Mencermati tokoh-tokoh yang terdapat pada teks fiksi. </v>
          </cell>
        </row>
        <row r="28">
          <cell r="B28">
            <v>25</v>
          </cell>
          <cell r="C28" t="str">
            <v>VANESSA VICKY AYU LESTARI</v>
          </cell>
          <cell r="D28">
            <v>78.458333333333329</v>
          </cell>
          <cell r="E28" t="str">
            <v>C</v>
          </cell>
          <cell r="F28" t="str">
            <v xml:space="preserve">Ananda Vanessa Vicky Ayu Lestari sangat baik dalam Menggali isi dan amanat puisi yang disajikan secara lisan dan tulis dengan tujuan untuk kesenangan.  Perlu bimbingan dalam Mencermati tokoh-tokoh yang terdapat pada teks fiksi. </v>
          </cell>
        </row>
        <row r="29">
          <cell r="B29">
            <v>26</v>
          </cell>
          <cell r="C29" t="str">
            <v>WIBI NUR FIRMANSYAH</v>
          </cell>
          <cell r="D29">
            <v>78.458333333333329</v>
          </cell>
          <cell r="E29" t="str">
            <v>C</v>
          </cell>
          <cell r="F29" t="str">
            <v xml:space="preserve">Ananda Wibi Nur Firmansyah sangat baik dalam Menggali isi dan amanat puisi yang disajikan secara lisan dan tulis dengan tujuan untuk kesenangan.  Perlu bimbingan dalam Mencermati tokoh-tokoh yang terdapat pada teks fiksi. </v>
          </cell>
        </row>
        <row r="30">
          <cell r="B30">
            <v>27</v>
          </cell>
          <cell r="C30" t="str">
            <v>ZULFIDA NURUL MAZIDAH</v>
          </cell>
          <cell r="D30">
            <v>78.458333333333329</v>
          </cell>
          <cell r="E30" t="str">
            <v>C</v>
          </cell>
          <cell r="F30" t="str">
            <v xml:space="preserve">Ananda Zulfida Nurul Mazidah sangat baik dalam Menggali isi dan amanat puisi yang disajikan secara lisan dan tulis dengan tujuan untuk kesenangan.  Perlu bimbingan dalam Mencermati tokoh-tokoh yang terdapat pada teks fiksi. </v>
          </cell>
        </row>
        <row r="31">
          <cell r="B31">
            <v>28</v>
          </cell>
          <cell r="C31" t="str">
            <v>AZKA AFINA KHOIRUL IZA</v>
          </cell>
          <cell r="D31">
            <v>78.458333333333329</v>
          </cell>
          <cell r="E31" t="str">
            <v>C</v>
          </cell>
          <cell r="F31" t="str">
            <v xml:space="preserve">Ananda Azka Afina Khoirul Iza sangat baik dalam Menggali isi dan amanat puisi yang disajikan secara lisan dan tulis dengan tujuan untuk kesenangan.  Perlu bimbingan dalam Mencermati tokoh-tokoh yang terdapat pada teks fiksi. </v>
          </cell>
        </row>
        <row r="32">
          <cell r="B32">
            <v>29</v>
          </cell>
          <cell r="C32" t="str">
            <v>BAGUS WIDA KANAKA</v>
          </cell>
          <cell r="D32">
            <v>78.458333333333329</v>
          </cell>
          <cell r="E32" t="str">
            <v>C</v>
          </cell>
          <cell r="F32" t="str">
            <v xml:space="preserve">Ananda Bagus Wida Kanaka sangat baik dalam Menggali isi dan amanat puisi yang disajikan secara lisan dan tulis dengan tujuan untuk kesenangan.  Perlu bimbingan dalam Mencermati tokoh-tokoh yang terdapat pada teks fiksi. </v>
          </cell>
        </row>
        <row r="33">
          <cell r="B33">
            <v>30</v>
          </cell>
          <cell r="C33" t="str">
            <v>DENI FIRYA ATHALLAH PRADINAYA</v>
          </cell>
          <cell r="D33">
            <v>78.458333333333329</v>
          </cell>
          <cell r="E33" t="str">
            <v>C</v>
          </cell>
          <cell r="F33" t="str">
            <v xml:space="preserve">Ananda Deni Firya Athallah Pradinaya sangat baik dalam Menggali isi dan amanat puisi yang disajikan secara lisan dan tulis dengan tujuan untuk kesenangan.  Perlu bimbingan dalam Mencermati tokoh-tokoh yang terdapat pada teks fiksi. </v>
          </cell>
        </row>
        <row r="34">
          <cell r="B34">
            <v>31</v>
          </cell>
          <cell r="C34" t="str">
            <v>DEWI GALUH MULANSARI</v>
          </cell>
          <cell r="D34">
            <v>78.458333333333329</v>
          </cell>
          <cell r="E34" t="str">
            <v>C</v>
          </cell>
          <cell r="F34" t="str">
            <v xml:space="preserve">Ananda Dewi Galuh Mulansari sangat baik dalam Menggali isi dan amanat puisi yang disajikan secara lisan dan tulis dengan tujuan untuk kesenangan.  Perlu bimbingan dalam Mencermati tokoh-tokoh yang terdapat pada teks fiksi. </v>
          </cell>
        </row>
        <row r="35">
          <cell r="B35">
            <v>32</v>
          </cell>
          <cell r="C35" t="str">
            <v>DIAN PUJI LESTARI</v>
          </cell>
          <cell r="D35">
            <v>78.458333333333329</v>
          </cell>
          <cell r="E35" t="str">
            <v>C</v>
          </cell>
          <cell r="F35" t="str">
            <v xml:space="preserve">Ananda Dian Puji Lestari sangat baik dalam Menggali isi dan amanat puisi yang disajikan secara lisan dan tulis dengan tujuan untuk kesenangan.  Perlu bimbingan dalam Mencermati tokoh-tokoh yang terdapat pada teks fiksi. </v>
          </cell>
        </row>
        <row r="36">
          <cell r="B36">
            <v>33</v>
          </cell>
          <cell r="C36" t="str">
            <v>Hafidz Langgeng Prasetyo</v>
          </cell>
          <cell r="D36">
            <v>78.458333333333329</v>
          </cell>
          <cell r="E36" t="str">
            <v>C</v>
          </cell>
          <cell r="F36" t="str">
            <v xml:space="preserve">Ananda Hafidz Langgeng Prasetyo sangat baik dalam Menggali isi dan amanat puisi yang disajikan secara lisan dan tulis dengan tujuan untuk kesenangan.  Perlu bimbingan dalam Mencermati tokoh-tokoh yang terdapat pada teks fiksi. </v>
          </cell>
        </row>
        <row r="37">
          <cell r="B37">
            <v>34</v>
          </cell>
          <cell r="C37" t="str">
            <v>JALU ARTHA AJI MANGGALA HANDOKO</v>
          </cell>
          <cell r="D37">
            <v>78.458333333333329</v>
          </cell>
          <cell r="E37" t="str">
            <v>C</v>
          </cell>
          <cell r="F37" t="str">
            <v xml:space="preserve">Ananda Jalu Artha Aji Manggala Handoko sangat baik dalam Menggali isi dan amanat puisi yang disajikan secara lisan dan tulis dengan tujuan untuk kesenangan.  Perlu bimbingan dalam Mencermati tokoh-tokoh yang terdapat pada teks fiksi. </v>
          </cell>
        </row>
        <row r="38">
          <cell r="B38">
            <v>35</v>
          </cell>
          <cell r="C38" t="str">
            <v>LAURENDHO RADIEFCA MURDIONO</v>
          </cell>
          <cell r="D38">
            <v>78.458333333333329</v>
          </cell>
          <cell r="E38" t="str">
            <v>C</v>
          </cell>
          <cell r="F38" t="str">
            <v xml:space="preserve">Ananda Laurendho Radiefca Murdiono sangat baik dalam Menggali isi dan amanat puisi yang disajikan secara lisan dan tulis dengan tujuan untuk kesenangan.  Perlu bimbingan dalam Mencermati tokoh-tokoh yang terdapat pada teks fiksi. </v>
          </cell>
        </row>
        <row r="39">
          <cell r="B39">
            <v>36</v>
          </cell>
          <cell r="C39" t="str">
            <v>MARSYA MAYDINA DWI RISQITA</v>
          </cell>
          <cell r="D39">
            <v>78.458333333333329</v>
          </cell>
          <cell r="E39" t="str">
            <v>C</v>
          </cell>
          <cell r="F39" t="str">
            <v xml:space="preserve">Ananda Marsya Maydina Dwi Risqita sangat baik dalam Menggali isi dan amanat puisi yang disajikan secara lisan dan tulis dengan tujuan untuk kesenangan.  Perlu bimbingan dalam Mencermati tokoh-tokoh yang terdapat pada teks fiksi. </v>
          </cell>
        </row>
        <row r="40">
          <cell r="B40">
            <v>37</v>
          </cell>
          <cell r="C40" t="str">
            <v>MILA SARASWATI</v>
          </cell>
          <cell r="D40">
            <v>78.458333333333329</v>
          </cell>
          <cell r="E40" t="str">
            <v>C</v>
          </cell>
          <cell r="F40" t="str">
            <v xml:space="preserve">Ananda Mila Saraswati sangat baik dalam Menggali isi dan amanat puisi yang disajikan secara lisan dan tulis dengan tujuan untuk kesenangan.  Perlu bimbingan dalam Mencermati tokoh-tokoh yang terdapat pada teks fiksi. </v>
          </cell>
        </row>
        <row r="41">
          <cell r="B41">
            <v>38</v>
          </cell>
          <cell r="C41" t="str">
            <v>MUHAMMAD ARKAN ALLY RACHMAD</v>
          </cell>
          <cell r="D41">
            <v>78.458333333333329</v>
          </cell>
          <cell r="E41" t="str">
            <v>C</v>
          </cell>
          <cell r="F41" t="str">
            <v xml:space="preserve">Ananda Muhammad Arkan Ally Rachmad sangat baik dalam Menggali isi dan amanat puisi yang disajikan secara lisan dan tulis dengan tujuan untuk kesenangan.  Perlu bimbingan dalam Mencermati tokoh-tokoh yang terdapat pada teks fiksi. </v>
          </cell>
        </row>
        <row r="42">
          <cell r="B42">
            <v>39</v>
          </cell>
          <cell r="C42" t="str">
            <v>MUHAMMAD REVIAN ABDULLOH FAQIH</v>
          </cell>
          <cell r="D42">
            <v>78.458333333333329</v>
          </cell>
          <cell r="E42" t="str">
            <v>C</v>
          </cell>
          <cell r="F42" t="str">
            <v xml:space="preserve">Ananda Muhammad Revian Abdulloh Faqih sangat baik dalam Menggali isi dan amanat puisi yang disajikan secara lisan dan tulis dengan tujuan untuk kesenangan.  Perlu bimbingan dalam Mencermati tokoh-tokoh yang terdapat pada teks fiksi. </v>
          </cell>
        </row>
        <row r="43">
          <cell r="B43">
            <v>40</v>
          </cell>
          <cell r="C43" t="str">
            <v>NABILA AYUNINGTIAS</v>
          </cell>
          <cell r="D43">
            <v>78.458333333333329</v>
          </cell>
          <cell r="E43" t="str">
            <v>C</v>
          </cell>
          <cell r="F43" t="str">
            <v xml:space="preserve">Ananda Nabila Ayuningtias sangat baik dalam Menggali isi dan amanat puisi yang disajikan secara lisan dan tulis dengan tujuan untuk kesenangan.  Perlu bimbingan dalam Mencermati tokoh-tokoh yang terdapat pada teks fiksi. </v>
          </cell>
        </row>
        <row r="44">
          <cell r="B44">
            <v>41</v>
          </cell>
          <cell r="C44" t="str">
            <v>NARESWARI MASAYU PUSPANINGRUM</v>
          </cell>
          <cell r="D44">
            <v>78.458333333333329</v>
          </cell>
          <cell r="E44" t="str">
            <v>C</v>
          </cell>
          <cell r="F44" t="str">
            <v xml:space="preserve">Ananda Nareswari Masayu Puspaningrum sangat baik dalam Menggali isi dan amanat puisi yang disajikan secara lisan dan tulis dengan tujuan untuk kesenangan.  Perlu bimbingan dalam Mencermati tokoh-tokoh yang terdapat pada teks fiksi. </v>
          </cell>
        </row>
        <row r="45">
          <cell r="B45">
            <v>42</v>
          </cell>
          <cell r="C45" t="str">
            <v>NOVA SASMYTA</v>
          </cell>
          <cell r="D45">
            <v>78.458333333333329</v>
          </cell>
          <cell r="E45" t="str">
            <v>C</v>
          </cell>
          <cell r="F45" t="str">
            <v xml:space="preserve">Ananda Nova Sasmyta sangat baik dalam Menggali isi dan amanat puisi yang disajikan secara lisan dan tulis dengan tujuan untuk kesenangan.  Perlu bimbingan dalam Mencermati tokoh-tokoh yang terdapat pada teks fiksi. </v>
          </cell>
        </row>
        <row r="46">
          <cell r="B46">
            <v>43</v>
          </cell>
          <cell r="C46" t="str">
            <v>RIDHA RAHMATUL AULA RIDWAN</v>
          </cell>
          <cell r="D46">
            <v>78.458333333333329</v>
          </cell>
          <cell r="E46" t="str">
            <v>C</v>
          </cell>
          <cell r="F46" t="str">
            <v xml:space="preserve">Ananda Ridha Rahmatul Aula Ridwan sangat baik dalam Menggali isi dan amanat puisi yang disajikan secara lisan dan tulis dengan tujuan untuk kesenangan.  Perlu bimbingan dalam Mencermati tokoh-tokoh yang terdapat pada teks fiksi. </v>
          </cell>
        </row>
        <row r="47">
          <cell r="B47">
            <v>44</v>
          </cell>
          <cell r="C47" t="str">
            <v>RIFDA SALSABILA PURNAMA</v>
          </cell>
          <cell r="D47">
            <v>78.458333333333329</v>
          </cell>
          <cell r="E47" t="str">
            <v>C</v>
          </cell>
          <cell r="F47" t="str">
            <v xml:space="preserve">Ananda Rifda Salsabila Purnama sangat baik dalam Menggali isi dan amanat puisi yang disajikan secara lisan dan tulis dengan tujuan untuk kesenangan.  Perlu bimbingan dalam Mencermati tokoh-tokoh yang terdapat pada teks fiksi. </v>
          </cell>
        </row>
        <row r="48">
          <cell r="B48">
            <v>45</v>
          </cell>
          <cell r="C48" t="str">
            <v>RIZKI INTAN KURNIAENDAH</v>
          </cell>
          <cell r="D48">
            <v>78.458333333333329</v>
          </cell>
          <cell r="E48" t="str">
            <v>C</v>
          </cell>
          <cell r="F48" t="str">
            <v xml:space="preserve">Ananda Rizki Intan Kurniaendah sangat baik dalam Menggali isi dan amanat puisi yang disajikan secara lisan dan tulis dengan tujuan untuk kesenangan.  Perlu bimbingan dalam Mencermati tokoh-tokoh yang terdapat pada teks fiksi. </v>
          </cell>
        </row>
        <row r="49">
          <cell r="B49">
            <v>46</v>
          </cell>
          <cell r="C49" t="str">
            <v>RIZKY FIRMANSYAH</v>
          </cell>
          <cell r="D49">
            <v>78.458333333333329</v>
          </cell>
          <cell r="E49" t="str">
            <v>C</v>
          </cell>
          <cell r="F49" t="str">
            <v xml:space="preserve">Ananda Rizky Firmansyah sangat baik dalam Menggali isi dan amanat puisi yang disajikan secara lisan dan tulis dengan tujuan untuk kesenangan.  Perlu bimbingan dalam Mencermati tokoh-tokoh yang terdapat pada teks fiksi. </v>
          </cell>
        </row>
        <row r="50">
          <cell r="B50">
            <v>47</v>
          </cell>
          <cell r="C50" t="str">
            <v>SAFIRA NUR LAYLA RAMADHANI</v>
          </cell>
          <cell r="D50">
            <v>78.458333333333329</v>
          </cell>
          <cell r="E50" t="str">
            <v>C</v>
          </cell>
          <cell r="F50" t="str">
            <v xml:space="preserve">Ananda Safira Nur Layla Ramadhani sangat baik dalam Menggali isi dan amanat puisi yang disajikan secara lisan dan tulis dengan tujuan untuk kesenangan.  Perlu bimbingan dalam Mencermati tokoh-tokoh yang terdapat pada teks fiksi. </v>
          </cell>
        </row>
        <row r="51">
          <cell r="B51">
            <v>48</v>
          </cell>
          <cell r="C51" t="str">
            <v>SHANASTRI RUFAIDA</v>
          </cell>
          <cell r="D51">
            <v>78.458333333333329</v>
          </cell>
          <cell r="E51" t="str">
            <v>C</v>
          </cell>
          <cell r="F51" t="str">
            <v xml:space="preserve">Ananda Shanastri Rufaida sangat baik dalam Menggali isi dan amanat puisi yang disajikan secara lisan dan tulis dengan tujuan untuk kesenangan.  Perlu bimbingan dalam Mencermati tokoh-tokoh yang terdapat pada teks fiksi. </v>
          </cell>
        </row>
        <row r="52">
          <cell r="B52">
            <v>49</v>
          </cell>
          <cell r="C52" t="str">
            <v>SHIAM SAHARA</v>
          </cell>
          <cell r="D52">
            <v>78.458333333333329</v>
          </cell>
          <cell r="E52" t="str">
            <v>C</v>
          </cell>
          <cell r="F52" t="str">
            <v xml:space="preserve">Ananda Shiam Sahara sangat baik dalam Menggali isi dan amanat puisi yang disajikan secara lisan dan tulis dengan tujuan untuk kesenangan.  Perlu bimbingan dalam Mencermati tokoh-tokoh yang terdapat pada teks fiksi. </v>
          </cell>
        </row>
        <row r="53">
          <cell r="B53">
            <v>50</v>
          </cell>
          <cell r="C53" t="str">
            <v>SUSAN APRILIA PUTRI</v>
          </cell>
          <cell r="D53">
            <v>78.458333333333329</v>
          </cell>
          <cell r="E53" t="str">
            <v>C</v>
          </cell>
          <cell r="F53" t="str">
            <v xml:space="preserve">Ananda Susan Aprilia Putri sangat baik dalam Menggali isi dan amanat puisi yang disajikan secara lisan dan tulis dengan tujuan untuk kesenangan.  Perlu bimbingan dalam Mencermati tokoh-tokoh yang terdapat pada teks fiksi. </v>
          </cell>
        </row>
      </sheetData>
      <sheetData sheetId="37"/>
      <sheetData sheetId="38"/>
      <sheetData sheetId="39">
        <row r="4">
          <cell r="B4">
            <v>1</v>
          </cell>
          <cell r="C4" t="str">
            <v>AZKA AFINA KHOIRUL IZA</v>
          </cell>
          <cell r="D4">
            <v>83.333333333333329</v>
          </cell>
          <cell r="E4" t="str">
            <v>B</v>
          </cell>
          <cell r="F4" t="str">
            <v xml:space="preserve">Ananda Azka Afina Khoirul Iza baik dalam menggambar dan membentuk tiga dimensi.  Baik dalam menggambar dan membentuk tiga dimensi. </v>
          </cell>
        </row>
        <row r="5">
          <cell r="B5">
            <v>2</v>
          </cell>
          <cell r="C5" t="str">
            <v>BAGUS WIDA KANAKA</v>
          </cell>
          <cell r="D5">
            <v>83.333333333333329</v>
          </cell>
          <cell r="E5" t="str">
            <v>B</v>
          </cell>
          <cell r="F5" t="str">
            <v xml:space="preserve">Ananda Bagus Wida Kanaka baik dalam menggambar dan membentuk tiga dimensi.  Baik dalam menggambar dan membentuk tiga dimensi. </v>
          </cell>
        </row>
        <row r="6">
          <cell r="B6">
            <v>3</v>
          </cell>
          <cell r="C6" t="str">
            <v>DENI FIRYA ATHALLAH PRADINAYA</v>
          </cell>
          <cell r="D6">
            <v>83.333333333333329</v>
          </cell>
          <cell r="E6" t="str">
            <v>B</v>
          </cell>
          <cell r="F6" t="str">
            <v xml:space="preserve">Ananda Deni Firya Athallah Pradinaya baik dalam menggambar dan membentuk tiga dimensi.  Baik dalam menggambar dan membentuk tiga dimensi. </v>
          </cell>
        </row>
        <row r="7">
          <cell r="B7">
            <v>4</v>
          </cell>
          <cell r="C7" t="str">
            <v>DEWI GALUH MULANSARI</v>
          </cell>
          <cell r="D7">
            <v>83.333333333333329</v>
          </cell>
          <cell r="E7" t="str">
            <v>B</v>
          </cell>
          <cell r="F7" t="str">
            <v xml:space="preserve">Ananda Dewi Galuh Mulansari baik dalam menggambar dan membentuk tiga dimensi.  Baik dalam menggambar dan membentuk tiga dimensi. </v>
          </cell>
        </row>
        <row r="8">
          <cell r="B8">
            <v>5</v>
          </cell>
          <cell r="C8" t="str">
            <v>DIAN PUJI LESTARI</v>
          </cell>
          <cell r="D8">
            <v>83.333333333333329</v>
          </cell>
          <cell r="E8" t="str">
            <v>B</v>
          </cell>
          <cell r="F8" t="str">
            <v xml:space="preserve">Ananda Dian Puji Lestari baik dalam menggambar dan membentuk tiga dimensi.  Baik dalam menggambar dan membentuk tiga dimensi. </v>
          </cell>
        </row>
        <row r="9">
          <cell r="B9">
            <v>6</v>
          </cell>
          <cell r="C9" t="str">
            <v>Hafidz Langgeng Prasetyo</v>
          </cell>
          <cell r="D9">
            <v>83.333333333333329</v>
          </cell>
          <cell r="E9" t="str">
            <v>B</v>
          </cell>
          <cell r="F9" t="str">
            <v xml:space="preserve">Ananda Hafidz Langgeng Prasetyo baik dalam menggambar dan membentuk tiga dimensi.  Baik dalam menggambar dan membentuk tiga dimensi. </v>
          </cell>
        </row>
        <row r="10">
          <cell r="B10">
            <v>7</v>
          </cell>
          <cell r="C10" t="str">
            <v>JALU ARTHA AJI MANGGALA HANDOKO</v>
          </cell>
          <cell r="D10">
            <v>83.333333333333329</v>
          </cell>
          <cell r="E10" t="str">
            <v>B</v>
          </cell>
          <cell r="F10" t="str">
            <v xml:space="preserve">Ananda Jalu Artha Aji Manggala Handoko baik dalam menggambar dan membentuk tiga dimensi.  Baik dalam menggambar dan membentuk tiga dimensi. </v>
          </cell>
        </row>
        <row r="11">
          <cell r="B11">
            <v>8</v>
          </cell>
          <cell r="C11" t="str">
            <v>LAURENDHO RADIEFCA MURDIONO</v>
          </cell>
          <cell r="D11">
            <v>83.333333333333329</v>
          </cell>
          <cell r="E11" t="str">
            <v>B</v>
          </cell>
          <cell r="F11" t="str">
            <v xml:space="preserve">Ananda Laurendho Radiefca Murdiono baik dalam menggambar dan membentuk tiga dimensi.  Baik dalam menggambar dan membentuk tiga dimensi. </v>
          </cell>
        </row>
        <row r="12">
          <cell r="B12">
            <v>9</v>
          </cell>
          <cell r="C12" t="str">
            <v>MARSYA MAYDINA DWI RISQITA</v>
          </cell>
          <cell r="D12">
            <v>83.333333333333329</v>
          </cell>
          <cell r="E12" t="str">
            <v>B</v>
          </cell>
          <cell r="F12" t="str">
            <v xml:space="preserve">Ananda Marsya Maydina Dwi Risqita baik dalam menggambar dan membentuk tiga dimensi.  Baik dalam menggambar dan membentuk tiga dimensi. </v>
          </cell>
        </row>
        <row r="13">
          <cell r="B13">
            <v>10</v>
          </cell>
          <cell r="C13" t="str">
            <v>MILA SARASWATI</v>
          </cell>
          <cell r="D13">
            <v>83.333333333333329</v>
          </cell>
          <cell r="E13" t="str">
            <v>B</v>
          </cell>
          <cell r="F13" t="str">
            <v xml:space="preserve">Ananda Mila Saraswati baik dalam menggambar dan membentuk tiga dimensi.  Baik dalam menggambar dan membentuk tiga dimensi. </v>
          </cell>
        </row>
        <row r="14">
          <cell r="B14">
            <v>11</v>
          </cell>
          <cell r="C14" t="str">
            <v>MUHAMMAD ARKAN ALLY RACHMAD</v>
          </cell>
          <cell r="D14">
            <v>83.333333333333329</v>
          </cell>
          <cell r="E14" t="str">
            <v>B</v>
          </cell>
          <cell r="F14" t="str">
            <v xml:space="preserve">Ananda Muhammad Arkan Ally Rachmad baik dalam menggambar dan membentuk tiga dimensi.  Baik dalam menggambar dan membentuk tiga dimensi. </v>
          </cell>
        </row>
        <row r="15">
          <cell r="B15">
            <v>12</v>
          </cell>
          <cell r="C15" t="str">
            <v>MUHAMMAD REVIAN ABDULLOH FAQIH</v>
          </cell>
          <cell r="D15">
            <v>83.333333333333329</v>
          </cell>
          <cell r="E15" t="str">
            <v>B</v>
          </cell>
          <cell r="F15" t="str">
            <v xml:space="preserve">Ananda Muhammad Revian Abdulloh Faqih baik dalam menggambar dan membentuk tiga dimensi.  Baik dalam menggambar dan membentuk tiga dimensi. </v>
          </cell>
        </row>
        <row r="16">
          <cell r="B16">
            <v>13</v>
          </cell>
          <cell r="C16" t="str">
            <v>NABILA AYUNINGTIAS</v>
          </cell>
          <cell r="D16">
            <v>83.333333333333329</v>
          </cell>
          <cell r="E16" t="str">
            <v>B</v>
          </cell>
          <cell r="F16" t="str">
            <v xml:space="preserve">Ananda Nabila Ayuningtias baik dalam menggambar dan membentuk tiga dimensi.  Baik dalam menggambar dan membentuk tiga dimensi. </v>
          </cell>
        </row>
        <row r="17">
          <cell r="B17">
            <v>14</v>
          </cell>
          <cell r="C17" t="str">
            <v>NARESWARI MASAYU PUSPANINGRUM</v>
          </cell>
          <cell r="D17">
            <v>83.333333333333329</v>
          </cell>
          <cell r="E17" t="str">
            <v>B</v>
          </cell>
          <cell r="F17" t="str">
            <v xml:space="preserve">Ananda Nareswari Masayu Puspaningrum baik dalam menggambar dan membentuk tiga dimensi.  Baik dalam menggambar dan membentuk tiga dimensi. </v>
          </cell>
        </row>
        <row r="18">
          <cell r="B18">
            <v>15</v>
          </cell>
          <cell r="C18" t="str">
            <v>NOVA SASMYTA</v>
          </cell>
          <cell r="D18">
            <v>83.333333333333329</v>
          </cell>
          <cell r="E18" t="str">
            <v>B</v>
          </cell>
          <cell r="F18" t="str">
            <v xml:space="preserve">Ananda Nova Sasmyta baik dalam menggambar dan membentuk tiga dimensi.  Baik dalam menggambar dan membentuk tiga dimensi. </v>
          </cell>
        </row>
        <row r="19">
          <cell r="B19">
            <v>16</v>
          </cell>
          <cell r="C19" t="str">
            <v>RIDHA RAHMATUL AULA RIDWAN</v>
          </cell>
          <cell r="D19">
            <v>83.333333333333329</v>
          </cell>
          <cell r="E19" t="str">
            <v>B</v>
          </cell>
          <cell r="F19" t="str">
            <v xml:space="preserve">Ananda Ridha Rahmatul Aula Ridwan baik dalam menggambar dan membentuk tiga dimensi.  Baik dalam menggambar dan membentuk tiga dimensi. </v>
          </cell>
        </row>
        <row r="20">
          <cell r="B20">
            <v>17</v>
          </cell>
          <cell r="C20" t="str">
            <v>RIFDA SALSABILA PURNAMA</v>
          </cell>
          <cell r="D20">
            <v>83.333333333333329</v>
          </cell>
          <cell r="E20" t="str">
            <v>B</v>
          </cell>
          <cell r="F20" t="str">
            <v xml:space="preserve">Ananda Rifda Salsabila Purnama baik dalam menggambar dan membentuk tiga dimensi.  Baik dalam menggambar dan membentuk tiga dimensi. </v>
          </cell>
        </row>
        <row r="21">
          <cell r="B21">
            <v>18</v>
          </cell>
          <cell r="C21" t="str">
            <v>RIZKI INTAN KURNIAENDAH</v>
          </cell>
          <cell r="D21">
            <v>83.333333333333329</v>
          </cell>
          <cell r="E21" t="str">
            <v>B</v>
          </cell>
          <cell r="F21" t="str">
            <v xml:space="preserve">Ananda Rizki Intan Kurniaendah baik dalam menggambar dan membentuk tiga dimensi.  Baik dalam menggambar dan membentuk tiga dimensi. </v>
          </cell>
        </row>
        <row r="22">
          <cell r="B22">
            <v>19</v>
          </cell>
          <cell r="C22" t="str">
            <v>RIZKY FIRMANSYAH</v>
          </cell>
          <cell r="D22">
            <v>83.333333333333329</v>
          </cell>
          <cell r="E22" t="str">
            <v>B</v>
          </cell>
          <cell r="F22" t="str">
            <v xml:space="preserve">Ananda Rizky Firmansyah baik dalam menggambar dan membentuk tiga dimensi.  Baik dalam menggambar dan membentuk tiga dimensi. </v>
          </cell>
        </row>
        <row r="23">
          <cell r="B23">
            <v>20</v>
          </cell>
          <cell r="C23" t="str">
            <v>SAFIRA NUR LAYLA RAMADHANI</v>
          </cell>
          <cell r="D23">
            <v>83.333333333333329</v>
          </cell>
          <cell r="E23" t="str">
            <v>B</v>
          </cell>
          <cell r="F23" t="str">
            <v xml:space="preserve">Ananda Safira Nur Layla Ramadhani baik dalam menggambar dan membentuk tiga dimensi.  Baik dalam menggambar dan membentuk tiga dimensi. </v>
          </cell>
        </row>
        <row r="24">
          <cell r="B24">
            <v>21</v>
          </cell>
          <cell r="C24" t="str">
            <v>SHANASTRI RUFAIDA</v>
          </cell>
          <cell r="D24">
            <v>83.333333333333329</v>
          </cell>
          <cell r="E24" t="str">
            <v>B</v>
          </cell>
          <cell r="F24" t="str">
            <v xml:space="preserve">Ananda Shanastri Rufaida baik dalam menggambar dan membentuk tiga dimensi.  Baik dalam menggambar dan membentuk tiga dimensi. </v>
          </cell>
        </row>
        <row r="25">
          <cell r="B25">
            <v>22</v>
          </cell>
          <cell r="C25" t="str">
            <v>SHIAM SAHARA</v>
          </cell>
          <cell r="D25">
            <v>83.333333333333329</v>
          </cell>
          <cell r="E25" t="str">
            <v>B</v>
          </cell>
          <cell r="F25" t="str">
            <v xml:space="preserve">Ananda Shiam Sahara baik dalam menggambar dan membentuk tiga dimensi.  Baik dalam menggambar dan membentuk tiga dimensi. </v>
          </cell>
        </row>
        <row r="26">
          <cell r="B26">
            <v>23</v>
          </cell>
          <cell r="C26" t="str">
            <v>SUSAN APRILIA PUTRI</v>
          </cell>
          <cell r="D26">
            <v>83.333333333333329</v>
          </cell>
          <cell r="E26" t="str">
            <v>B</v>
          </cell>
          <cell r="F26" t="str">
            <v xml:space="preserve">Ananda Susan Aprilia Putri baik dalam menggambar dan membentuk tiga dimensi.  Baik dalam menggambar dan membentuk tiga dimensi. </v>
          </cell>
        </row>
        <row r="27">
          <cell r="B27">
            <v>24</v>
          </cell>
          <cell r="C27" t="str">
            <v>SYIFAUL CHUSNA BANATU ROHMI HADI</v>
          </cell>
          <cell r="D27">
            <v>83.333333333333329</v>
          </cell>
          <cell r="E27" t="str">
            <v>B</v>
          </cell>
          <cell r="F27" t="str">
            <v xml:space="preserve">Ananda Syifaul Chusna Banatu Rohmi Hadi baik dalam menggambar dan membentuk tiga dimensi.  Baik dalam menggambar dan membentuk tiga dimensi. </v>
          </cell>
        </row>
        <row r="28">
          <cell r="B28">
            <v>25</v>
          </cell>
          <cell r="C28" t="str">
            <v>VANESSA VICKY AYU LESTARI</v>
          </cell>
          <cell r="D28">
            <v>83.333333333333329</v>
          </cell>
          <cell r="E28" t="str">
            <v>B</v>
          </cell>
          <cell r="F28" t="str">
            <v xml:space="preserve">Ananda Vanessa Vicky Ayu Lestari baik dalam menggambar dan membentuk tiga dimensi.  Baik dalam menggambar dan membentuk tiga dimensi. </v>
          </cell>
        </row>
        <row r="29">
          <cell r="B29">
            <v>26</v>
          </cell>
          <cell r="C29" t="str">
            <v>WIBI NUR FIRMANSYAH</v>
          </cell>
          <cell r="D29">
            <v>83.333333333333329</v>
          </cell>
          <cell r="E29" t="str">
            <v>B</v>
          </cell>
          <cell r="F29" t="str">
            <v xml:space="preserve">Ananda Wibi Nur Firmansyah baik dalam menggambar dan membentuk tiga dimensi.  Baik dalam menggambar dan membentuk tiga dimensi. </v>
          </cell>
        </row>
        <row r="30">
          <cell r="B30">
            <v>27</v>
          </cell>
          <cell r="C30" t="str">
            <v>ZULFIDA NURUL MAZIDAH</v>
          </cell>
          <cell r="D30">
            <v>83.333333333333329</v>
          </cell>
          <cell r="E30" t="str">
            <v>B</v>
          </cell>
          <cell r="F30" t="str">
            <v xml:space="preserve">Ananda Zulfida Nurul Mazidah baik dalam menggambar dan membentuk tiga dimensi.  Baik dalam menggambar dan membentuk tiga dimensi. </v>
          </cell>
        </row>
        <row r="31">
          <cell r="B31">
            <v>28</v>
          </cell>
          <cell r="C31" t="str">
            <v>AZKA AFINA KHOIRUL IZA</v>
          </cell>
          <cell r="D31">
            <v>83.333333333333329</v>
          </cell>
          <cell r="E31" t="str">
            <v>B</v>
          </cell>
          <cell r="F31" t="str">
            <v xml:space="preserve">Ananda Azka Afina Khoirul Iza baik dalam menggambar dan membentuk tiga dimensi.  Baik dalam menggambar dan membentuk tiga dimensi. </v>
          </cell>
        </row>
        <row r="32">
          <cell r="B32">
            <v>29</v>
          </cell>
          <cell r="C32" t="str">
            <v>BAGUS WIDA KANAKA</v>
          </cell>
          <cell r="D32">
            <v>83.333333333333329</v>
          </cell>
          <cell r="E32" t="str">
            <v>B</v>
          </cell>
          <cell r="F32" t="str">
            <v xml:space="preserve">Ananda Bagus Wida Kanaka baik dalam menggambar dan membentuk tiga dimensi.  Baik dalam menggambar dan membentuk tiga dimensi. </v>
          </cell>
        </row>
        <row r="33">
          <cell r="B33">
            <v>30</v>
          </cell>
          <cell r="C33" t="str">
            <v>DENI FIRYA ATHALLAH PRADINAYA</v>
          </cell>
          <cell r="D33">
            <v>83.333333333333329</v>
          </cell>
          <cell r="E33" t="str">
            <v>B</v>
          </cell>
          <cell r="F33" t="str">
            <v xml:space="preserve">Ananda Deni Firya Athallah Pradinaya baik dalam menggambar dan membentuk tiga dimensi.  Baik dalam menggambar dan membentuk tiga dimensi. </v>
          </cell>
        </row>
        <row r="34">
          <cell r="B34">
            <v>31</v>
          </cell>
          <cell r="C34" t="str">
            <v>DEWI GALUH MULANSARI</v>
          </cell>
          <cell r="D34">
            <v>83.333333333333329</v>
          </cell>
          <cell r="E34" t="str">
            <v>B</v>
          </cell>
          <cell r="F34" t="str">
            <v xml:space="preserve">Ananda Dewi Galuh Mulansari baik dalam menggambar dan membentuk tiga dimensi.  Baik dalam menggambar dan membentuk tiga dimensi. </v>
          </cell>
        </row>
        <row r="35">
          <cell r="B35">
            <v>32</v>
          </cell>
          <cell r="C35" t="str">
            <v>DIAN PUJI LESTARI</v>
          </cell>
          <cell r="D35">
            <v>83.333333333333329</v>
          </cell>
          <cell r="E35" t="str">
            <v>B</v>
          </cell>
          <cell r="F35" t="str">
            <v xml:space="preserve">Ananda Dian Puji Lestari baik dalam menggambar dan membentuk tiga dimensi.  Baik dalam menggambar dan membentuk tiga dimensi. </v>
          </cell>
        </row>
        <row r="36">
          <cell r="B36">
            <v>33</v>
          </cell>
          <cell r="C36" t="str">
            <v>Hafidz Langgeng Prasetyo</v>
          </cell>
          <cell r="D36">
            <v>83.333333333333329</v>
          </cell>
          <cell r="E36" t="str">
            <v>B</v>
          </cell>
          <cell r="F36" t="str">
            <v xml:space="preserve">Ananda Hafidz Langgeng Prasetyo baik dalam menggambar dan membentuk tiga dimensi.  Baik dalam menggambar dan membentuk tiga dimensi. </v>
          </cell>
        </row>
        <row r="37">
          <cell r="B37">
            <v>34</v>
          </cell>
          <cell r="C37" t="str">
            <v>JALU ARTHA AJI MANGGALA HANDOKO</v>
          </cell>
          <cell r="D37">
            <v>83.333333333333329</v>
          </cell>
          <cell r="E37" t="str">
            <v>B</v>
          </cell>
          <cell r="F37" t="str">
            <v xml:space="preserve">Ananda Jalu Artha Aji Manggala Handoko baik dalam menggambar dan membentuk tiga dimensi.  Baik dalam menggambar dan membentuk tiga dimensi. </v>
          </cell>
        </row>
        <row r="38">
          <cell r="B38">
            <v>35</v>
          </cell>
          <cell r="C38" t="str">
            <v>LAURENDHO RADIEFCA MURDIONO</v>
          </cell>
          <cell r="D38">
            <v>83.333333333333329</v>
          </cell>
          <cell r="E38" t="str">
            <v>B</v>
          </cell>
          <cell r="F38" t="str">
            <v xml:space="preserve">Ananda Laurendho Radiefca Murdiono baik dalam menggambar dan membentuk tiga dimensi.  Baik dalam menggambar dan membentuk tiga dimensi. </v>
          </cell>
        </row>
        <row r="39">
          <cell r="B39">
            <v>36</v>
          </cell>
          <cell r="C39" t="str">
            <v>MARSYA MAYDINA DWI RISQITA</v>
          </cell>
          <cell r="D39">
            <v>83.333333333333329</v>
          </cell>
          <cell r="E39" t="str">
            <v>B</v>
          </cell>
          <cell r="F39" t="str">
            <v xml:space="preserve">Ananda Marsya Maydina Dwi Risqita baik dalam menggambar dan membentuk tiga dimensi.  Baik dalam menggambar dan membentuk tiga dimensi. </v>
          </cell>
        </row>
        <row r="40">
          <cell r="B40">
            <v>37</v>
          </cell>
          <cell r="C40" t="str">
            <v>MILA SARASWATI</v>
          </cell>
          <cell r="D40">
            <v>83.333333333333329</v>
          </cell>
          <cell r="E40" t="str">
            <v>B</v>
          </cell>
          <cell r="F40" t="str">
            <v xml:space="preserve">Ananda Mila Saraswati baik dalam menggambar dan membentuk tiga dimensi.  Baik dalam menggambar dan membentuk tiga dimensi. </v>
          </cell>
        </row>
        <row r="41">
          <cell r="B41">
            <v>38</v>
          </cell>
          <cell r="C41" t="str">
            <v>MUHAMMAD ARKAN ALLY RACHMAD</v>
          </cell>
          <cell r="D41">
            <v>83.333333333333329</v>
          </cell>
          <cell r="E41" t="str">
            <v>B</v>
          </cell>
          <cell r="F41" t="str">
            <v xml:space="preserve">Ananda Muhammad Arkan Ally Rachmad baik dalam menggambar dan membentuk tiga dimensi.  Baik dalam menggambar dan membentuk tiga dimensi. </v>
          </cell>
        </row>
        <row r="42">
          <cell r="B42">
            <v>39</v>
          </cell>
          <cell r="C42" t="str">
            <v>MUHAMMAD REVIAN ABDULLOH FAQIH</v>
          </cell>
          <cell r="D42">
            <v>83.333333333333329</v>
          </cell>
          <cell r="E42" t="str">
            <v>B</v>
          </cell>
          <cell r="F42" t="str">
            <v xml:space="preserve">Ananda Muhammad Revian Abdulloh Faqih baik dalam menggambar dan membentuk tiga dimensi.  Baik dalam menggambar dan membentuk tiga dimensi. </v>
          </cell>
        </row>
        <row r="43">
          <cell r="B43">
            <v>40</v>
          </cell>
          <cell r="C43" t="str">
            <v>NABILA AYUNINGTIAS</v>
          </cell>
          <cell r="D43">
            <v>83.333333333333329</v>
          </cell>
          <cell r="E43" t="str">
            <v>B</v>
          </cell>
          <cell r="F43" t="str">
            <v xml:space="preserve">Ananda Nabila Ayuningtias baik dalam menggambar dan membentuk tiga dimensi.  Baik dalam menggambar dan membentuk tiga dimensi. </v>
          </cell>
        </row>
        <row r="44">
          <cell r="B44">
            <v>41</v>
          </cell>
          <cell r="C44" t="str">
            <v>NARESWARI MASAYU PUSPANINGRUM</v>
          </cell>
          <cell r="D44">
            <v>83.333333333333329</v>
          </cell>
          <cell r="E44" t="str">
            <v>B</v>
          </cell>
          <cell r="F44" t="str">
            <v xml:space="preserve">Ananda Nareswari Masayu Puspaningrum baik dalam menggambar dan membentuk tiga dimensi.  Baik dalam menggambar dan membentuk tiga dimensi. </v>
          </cell>
        </row>
        <row r="45">
          <cell r="B45">
            <v>42</v>
          </cell>
          <cell r="C45" t="str">
            <v>NOVA SASMYTA</v>
          </cell>
          <cell r="D45">
            <v>83.333333333333329</v>
          </cell>
          <cell r="E45" t="str">
            <v>B</v>
          </cell>
          <cell r="F45" t="str">
            <v xml:space="preserve">Ananda Nova Sasmyta baik dalam menggambar dan membentuk tiga dimensi.  Baik dalam menggambar dan membentuk tiga dimensi. </v>
          </cell>
        </row>
        <row r="46">
          <cell r="B46">
            <v>43</v>
          </cell>
          <cell r="C46" t="str">
            <v>RIDHA RAHMATUL AULA RIDWAN</v>
          </cell>
          <cell r="D46">
            <v>83.333333333333329</v>
          </cell>
          <cell r="E46" t="str">
            <v>B</v>
          </cell>
          <cell r="F46" t="str">
            <v xml:space="preserve">Ananda Ridha Rahmatul Aula Ridwan baik dalam menggambar dan membentuk tiga dimensi.  Baik dalam menggambar dan membentuk tiga dimensi. </v>
          </cell>
        </row>
        <row r="47">
          <cell r="B47">
            <v>44</v>
          </cell>
          <cell r="C47" t="str">
            <v>RIFDA SALSABILA PURNAMA</v>
          </cell>
          <cell r="D47">
            <v>83.333333333333329</v>
          </cell>
          <cell r="E47" t="str">
            <v>B</v>
          </cell>
          <cell r="F47" t="str">
            <v xml:space="preserve">Ananda Rifda Salsabila Purnama baik dalam menggambar dan membentuk tiga dimensi.  Baik dalam menggambar dan membentuk tiga dimensi. </v>
          </cell>
        </row>
        <row r="48">
          <cell r="B48">
            <v>45</v>
          </cell>
          <cell r="C48" t="str">
            <v>RIZKI INTAN KURNIAENDAH</v>
          </cell>
          <cell r="D48">
            <v>83.333333333333329</v>
          </cell>
          <cell r="E48" t="str">
            <v>B</v>
          </cell>
          <cell r="F48" t="str">
            <v xml:space="preserve">Ananda Rizki Intan Kurniaendah baik dalam menggambar dan membentuk tiga dimensi.  Baik dalam menggambar dan membentuk tiga dimensi. </v>
          </cell>
        </row>
        <row r="49">
          <cell r="B49">
            <v>46</v>
          </cell>
          <cell r="C49" t="str">
            <v>RIZKY FIRMANSYAH</v>
          </cell>
          <cell r="D49">
            <v>83.333333333333329</v>
          </cell>
          <cell r="E49" t="str">
            <v>B</v>
          </cell>
          <cell r="F49" t="str">
            <v xml:space="preserve">Ananda Rizky Firmansyah baik dalam menggambar dan membentuk tiga dimensi.  Baik dalam menggambar dan membentuk tiga dimensi. </v>
          </cell>
        </row>
        <row r="50">
          <cell r="B50">
            <v>47</v>
          </cell>
          <cell r="C50" t="str">
            <v>SAFIRA NUR LAYLA RAMADHANI</v>
          </cell>
          <cell r="D50">
            <v>83.333333333333329</v>
          </cell>
          <cell r="E50" t="str">
            <v>B</v>
          </cell>
          <cell r="F50" t="str">
            <v xml:space="preserve">Ananda Safira Nur Layla Ramadhani baik dalam menggambar dan membentuk tiga dimensi.  Baik dalam menggambar dan membentuk tiga dimensi. </v>
          </cell>
        </row>
        <row r="51">
          <cell r="B51">
            <v>48</v>
          </cell>
          <cell r="C51" t="str">
            <v>SHANASTRI RUFAIDA</v>
          </cell>
          <cell r="D51">
            <v>83.333333333333329</v>
          </cell>
          <cell r="E51" t="str">
            <v>B</v>
          </cell>
          <cell r="F51" t="str">
            <v xml:space="preserve">Ananda Shanastri Rufaida baik dalam menggambar dan membentuk tiga dimensi.  Baik dalam menggambar dan membentuk tiga dimensi. </v>
          </cell>
        </row>
        <row r="52">
          <cell r="B52">
            <v>49</v>
          </cell>
          <cell r="C52" t="str">
            <v>SHIAM SAHARA</v>
          </cell>
          <cell r="D52">
            <v>83.333333333333329</v>
          </cell>
          <cell r="E52" t="str">
            <v>B</v>
          </cell>
          <cell r="F52" t="str">
            <v xml:space="preserve">Ananda Shiam Sahara baik dalam menggambar dan membentuk tiga dimensi.  Baik dalam menggambar dan membentuk tiga dimensi. </v>
          </cell>
        </row>
        <row r="53">
          <cell r="B53">
            <v>50</v>
          </cell>
          <cell r="C53" t="str">
            <v>SUSAN APRILIA PUTRI</v>
          </cell>
          <cell r="D53">
            <v>83.333333333333329</v>
          </cell>
          <cell r="E53" t="str">
            <v>B</v>
          </cell>
          <cell r="F53" t="str">
            <v xml:space="preserve">Ananda Susan Aprilia Putri baik dalam menggambar dan membentuk tiga dimensi.  Baik dalam menggambar dan membentuk tiga dimensi. </v>
          </cell>
        </row>
      </sheetData>
      <sheetData sheetId="40"/>
      <sheetData sheetId="41">
        <row r="4">
          <cell r="B4">
            <v>1</v>
          </cell>
          <cell r="C4" t="str">
            <v>AZKA AFINA KHOIRUL IZA</v>
          </cell>
          <cell r="D4">
            <v>83.333333333333329</v>
          </cell>
          <cell r="E4" t="str">
            <v>B</v>
          </cell>
          <cell r="F4" t="str">
            <v>Ananda Azka Afina Khoirul Iza baik dalam Menyajikan hasil identifikasi karakteristik ruang dan pemanfaatan sumber daya alam untuk kesejahteraan masyarakat dari tingkat kota/kabupaten sampai tingkat provinsi..  Baik dalam Menyajikan hasil identifikasi kara</v>
          </cell>
        </row>
        <row r="5">
          <cell r="B5">
            <v>2</v>
          </cell>
          <cell r="C5" t="str">
            <v>BAGUS WIDA KANAKA</v>
          </cell>
          <cell r="D5">
            <v>83.333333333333329</v>
          </cell>
          <cell r="E5" t="str">
            <v>B</v>
          </cell>
          <cell r="F5" t="str">
            <v>Ananda Bagus Wida Kanaka baik dalam Menyajikan hasil identifikasi karakteristik ruang dan pemanfaatan sumber daya alam untuk kesejahteraan masyarakat dari tingkat kota/kabupaten sampai tingkat provinsi..  Baik dalam Menyajikan hasil identifikasi karakteri</v>
          </cell>
        </row>
        <row r="6">
          <cell r="B6">
            <v>3</v>
          </cell>
          <cell r="C6" t="str">
            <v>DENI FIRYA ATHALLAH PRADINAYA</v>
          </cell>
          <cell r="D6">
            <v>83.333333333333329</v>
          </cell>
          <cell r="E6" t="str">
            <v>B</v>
          </cell>
          <cell r="F6" t="str">
            <v>Ananda Deni Firya Athallah Pradinaya baik dalam Menyajikan hasil identifikasi karakteristik ruang dan pemanfaatan sumber daya alam untuk kesejahteraan masyarakat dari tingkat kota/kabupaten sampai tingkat provinsi..  Baik dalam Menyajikan hasil identifika</v>
          </cell>
        </row>
        <row r="7">
          <cell r="B7">
            <v>4</v>
          </cell>
          <cell r="C7" t="str">
            <v>DEWI GALUH MULANSARI</v>
          </cell>
          <cell r="D7">
            <v>83.333333333333329</v>
          </cell>
          <cell r="E7" t="str">
            <v>B</v>
          </cell>
          <cell r="F7" t="str">
            <v>Ananda Dewi Galuh Mulansari baik dalam Menyajikan hasil identifikasi karakteristik ruang dan pemanfaatan sumber daya alam untuk kesejahteraan masyarakat dari tingkat kota/kabupaten sampai tingkat provinsi..  Baik dalam Menyajikan hasil identifikasi karakt</v>
          </cell>
        </row>
        <row r="8">
          <cell r="B8">
            <v>5</v>
          </cell>
          <cell r="C8" t="str">
            <v>DIAN PUJI LESTARI</v>
          </cell>
          <cell r="D8">
            <v>83.333333333333329</v>
          </cell>
          <cell r="E8" t="str">
            <v>B</v>
          </cell>
          <cell r="F8" t="str">
            <v>Ananda Dian Puji Lestari baik dalam Menyajikan hasil identifikasi karakteristik ruang dan pemanfaatan sumber daya alam untuk kesejahteraan masyarakat dari tingkat kota/kabupaten sampai tingkat provinsi..  Baik dalam Menyajikan hasil identifikasi karakteri</v>
          </cell>
        </row>
        <row r="9">
          <cell r="B9">
            <v>6</v>
          </cell>
          <cell r="C9" t="str">
            <v>Hafidz Langgeng Prasetyo</v>
          </cell>
          <cell r="D9">
            <v>83.333333333333329</v>
          </cell>
          <cell r="E9" t="str">
            <v>B</v>
          </cell>
          <cell r="F9" t="str">
            <v>Ananda Hafidz Langgeng Prasetyo baik dalam Menyajikan hasil identifikasi karakteristik ruang dan pemanfaatan sumber daya alam untuk kesejahteraan masyarakat dari tingkat kota/kabupaten sampai tingkat provinsi..  Baik dalam Menyajikan hasil identifikasi ka</v>
          </cell>
        </row>
        <row r="10">
          <cell r="B10">
            <v>7</v>
          </cell>
          <cell r="C10" t="str">
            <v>JALU ARTHA AJI MANGGALA HANDOKO</v>
          </cell>
          <cell r="D10">
            <v>83.333333333333329</v>
          </cell>
          <cell r="E10" t="str">
            <v>B</v>
          </cell>
          <cell r="F10" t="str">
            <v>Ananda Jalu Artha Aji Manggala Handoko baik dalam Menyajikan hasil identifikasi karakteristik ruang dan pemanfaatan sumber daya alam untuk kesejahteraan masyarakat dari tingkat kota/kabupaten sampai tingkat provinsi..  Baik dalam Menyajikan hasil identifi</v>
          </cell>
        </row>
        <row r="11">
          <cell r="B11">
            <v>8</v>
          </cell>
          <cell r="C11" t="str">
            <v>LAURENDHO RADIEFCA MURDIONO</v>
          </cell>
          <cell r="D11">
            <v>83.333333333333329</v>
          </cell>
          <cell r="E11" t="str">
            <v>B</v>
          </cell>
          <cell r="F11" t="str">
            <v>Ananda Laurendho Radiefca Murdiono baik dalam Menyajikan hasil identifikasi karakteristik ruang dan pemanfaatan sumber daya alam untuk kesejahteraan masyarakat dari tingkat kota/kabupaten sampai tingkat provinsi..  Baik dalam Menyajikan hasil identifikasi</v>
          </cell>
        </row>
        <row r="12">
          <cell r="B12">
            <v>9</v>
          </cell>
          <cell r="C12" t="str">
            <v>MARSYA MAYDINA DWI RISQITA</v>
          </cell>
          <cell r="D12">
            <v>83.333333333333329</v>
          </cell>
          <cell r="E12" t="str">
            <v>B</v>
          </cell>
          <cell r="F12" t="str">
            <v xml:space="preserve">Ananda Marsya Maydina Dwi Risqita baik dalam Menyajikan hasil identifikasi karakteristik ruang dan pemanfaatan sumber daya alam untuk kesejahteraan masyarakat dari tingkat kota/kabupaten sampai tingkat provinsi..  Baik dalam Menyajikan hasil identifikasi </v>
          </cell>
        </row>
        <row r="13">
          <cell r="B13">
            <v>10</v>
          </cell>
          <cell r="C13" t="str">
            <v>MILA SARASWATI</v>
          </cell>
          <cell r="D13">
            <v>83.333333333333329</v>
          </cell>
          <cell r="E13" t="str">
            <v>B</v>
          </cell>
          <cell r="F13" t="str">
            <v>Ananda Mila Saraswati baik dalam Menyajikan hasil identifikasi karakteristik ruang dan pemanfaatan sumber daya alam untuk kesejahteraan masyarakat dari tingkat kota/kabupaten sampai tingkat provinsi..  Baik dalam Menyajikan hasil identifikasi karakteristi</v>
          </cell>
        </row>
        <row r="14">
          <cell r="B14">
            <v>11</v>
          </cell>
          <cell r="C14" t="str">
            <v>MUHAMMAD ARKAN ALLY RACHMAD</v>
          </cell>
          <cell r="D14">
            <v>83.333333333333329</v>
          </cell>
          <cell r="E14" t="str">
            <v>B</v>
          </cell>
          <cell r="F14" t="str">
            <v>Ananda Muhammad Arkan Ally Rachmad baik dalam Menyajikan hasil identifikasi karakteristik ruang dan pemanfaatan sumber daya alam untuk kesejahteraan masyarakat dari tingkat kota/kabupaten sampai tingkat provinsi..  Baik dalam Menyajikan hasil identifikasi</v>
          </cell>
        </row>
        <row r="15">
          <cell r="B15">
            <v>12</v>
          </cell>
          <cell r="C15" t="str">
            <v>MUHAMMAD REVIAN ABDULLOH FAQIH</v>
          </cell>
          <cell r="D15">
            <v>83.333333333333329</v>
          </cell>
          <cell r="E15" t="str">
            <v>B</v>
          </cell>
          <cell r="F15" t="str">
            <v>Ananda Muhammad Revian Abdulloh Faqih baik dalam Menyajikan hasil identifikasi karakteristik ruang dan pemanfaatan sumber daya alam untuk kesejahteraan masyarakat dari tingkat kota/kabupaten sampai tingkat provinsi..  Baik dalam Menyajikan hasil identifik</v>
          </cell>
        </row>
        <row r="16">
          <cell r="B16">
            <v>13</v>
          </cell>
          <cell r="C16" t="str">
            <v>NABILA AYUNINGTIAS</v>
          </cell>
          <cell r="D16">
            <v>83.333333333333329</v>
          </cell>
          <cell r="E16" t="str">
            <v>B</v>
          </cell>
          <cell r="F16" t="str">
            <v>Ananda Nabila Ayuningtias baik dalam Menyajikan hasil identifikasi karakteristik ruang dan pemanfaatan sumber daya alam untuk kesejahteraan masyarakat dari tingkat kota/kabupaten sampai tingkat provinsi..  Baik dalam Menyajikan hasil identifikasi karakter</v>
          </cell>
        </row>
        <row r="17">
          <cell r="B17">
            <v>14</v>
          </cell>
          <cell r="C17" t="str">
            <v>NARESWARI MASAYU PUSPANINGRUM</v>
          </cell>
          <cell r="D17">
            <v>83.333333333333329</v>
          </cell>
          <cell r="E17" t="str">
            <v>B</v>
          </cell>
          <cell r="F17" t="str">
            <v>Ananda Nareswari Masayu Puspaningrum baik dalam Menyajikan hasil identifikasi karakteristik ruang dan pemanfaatan sumber daya alam untuk kesejahteraan masyarakat dari tingkat kota/kabupaten sampai tingkat provinsi..  Baik dalam Menyajikan hasil identifika</v>
          </cell>
        </row>
        <row r="18">
          <cell r="B18">
            <v>15</v>
          </cell>
          <cell r="C18" t="str">
            <v>NOVA SASMYTA</v>
          </cell>
          <cell r="D18">
            <v>83.333333333333329</v>
          </cell>
          <cell r="E18" t="str">
            <v>B</v>
          </cell>
          <cell r="F18" t="str">
            <v xml:space="preserve">Ananda Nova Sasmyta baik dalam Menyajikan hasil identifikasi karakteristik ruang dan pemanfaatan sumber daya alam untuk kesejahteraan masyarakat dari tingkat kota/kabupaten sampai tingkat provinsi..  Baik dalam Menyajikan hasil identifikasi karakteristik </v>
          </cell>
        </row>
        <row r="19">
          <cell r="B19">
            <v>16</v>
          </cell>
          <cell r="C19" t="str">
            <v>RIDHA RAHMATUL AULA RIDWAN</v>
          </cell>
          <cell r="D19">
            <v>83.333333333333329</v>
          </cell>
          <cell r="E19" t="str">
            <v>B</v>
          </cell>
          <cell r="F19" t="str">
            <v xml:space="preserve">Ananda Ridha Rahmatul Aula Ridwan baik dalam Menyajikan hasil identifikasi karakteristik ruang dan pemanfaatan sumber daya alam untuk kesejahteraan masyarakat dari tingkat kota/kabupaten sampai tingkat provinsi..  Baik dalam Menyajikan hasil identifikasi </v>
          </cell>
        </row>
        <row r="20">
          <cell r="B20">
            <v>17</v>
          </cell>
          <cell r="C20" t="str">
            <v>RIFDA SALSABILA PURNAMA</v>
          </cell>
          <cell r="D20">
            <v>83.333333333333329</v>
          </cell>
          <cell r="E20" t="str">
            <v>B</v>
          </cell>
          <cell r="F20" t="str">
            <v>Ananda Rifda Salsabila Purnama baik dalam Menyajikan hasil identifikasi karakteristik ruang dan pemanfaatan sumber daya alam untuk kesejahteraan masyarakat dari tingkat kota/kabupaten sampai tingkat provinsi..  Baik dalam Menyajikan hasil identifikasi kar</v>
          </cell>
        </row>
        <row r="21">
          <cell r="B21">
            <v>18</v>
          </cell>
          <cell r="C21" t="str">
            <v>RIZKI INTAN KURNIAENDAH</v>
          </cell>
          <cell r="D21">
            <v>83.333333333333329</v>
          </cell>
          <cell r="E21" t="str">
            <v>B</v>
          </cell>
          <cell r="F21" t="str">
            <v>Ananda Rizki Intan Kurniaendah baik dalam Menyajikan hasil identifikasi karakteristik ruang dan pemanfaatan sumber daya alam untuk kesejahteraan masyarakat dari tingkat kota/kabupaten sampai tingkat provinsi..  Baik dalam Menyajikan hasil identifikasi kar</v>
          </cell>
        </row>
        <row r="22">
          <cell r="B22">
            <v>19</v>
          </cell>
          <cell r="C22" t="str">
            <v>RIZKY FIRMANSYAH</v>
          </cell>
          <cell r="D22">
            <v>83.333333333333329</v>
          </cell>
          <cell r="E22" t="str">
            <v>B</v>
          </cell>
          <cell r="F22" t="str">
            <v>Ananda Rizky Firmansyah baik dalam Menyajikan hasil identifikasi karakteristik ruang dan pemanfaatan sumber daya alam untuk kesejahteraan masyarakat dari tingkat kota/kabupaten sampai tingkat provinsi..  Baik dalam Menyajikan hasil identifikasi karakteris</v>
          </cell>
        </row>
        <row r="23">
          <cell r="B23">
            <v>20</v>
          </cell>
          <cell r="C23" t="str">
            <v>SAFIRA NUR LAYLA RAMADHANI</v>
          </cell>
          <cell r="D23">
            <v>83.333333333333329</v>
          </cell>
          <cell r="E23" t="str">
            <v>B</v>
          </cell>
          <cell r="F23" t="str">
            <v xml:space="preserve">Ananda Safira Nur Layla Ramadhani baik dalam Menyajikan hasil identifikasi karakteristik ruang dan pemanfaatan sumber daya alam untuk kesejahteraan masyarakat dari tingkat kota/kabupaten sampai tingkat provinsi..  Baik dalam Menyajikan hasil identifikasi </v>
          </cell>
        </row>
        <row r="24">
          <cell r="B24">
            <v>21</v>
          </cell>
          <cell r="C24" t="str">
            <v>SHANASTRI RUFAIDA</v>
          </cell>
          <cell r="D24">
            <v>83.333333333333329</v>
          </cell>
          <cell r="E24" t="str">
            <v>B</v>
          </cell>
          <cell r="F24" t="str">
            <v>Ananda Shanastri Rufaida baik dalam Menyajikan hasil identifikasi karakteristik ruang dan pemanfaatan sumber daya alam untuk kesejahteraan masyarakat dari tingkat kota/kabupaten sampai tingkat provinsi..  Baik dalam Menyajikan hasil identifikasi karakteri</v>
          </cell>
        </row>
        <row r="25">
          <cell r="B25">
            <v>22</v>
          </cell>
          <cell r="C25" t="str">
            <v>SHIAM SAHARA</v>
          </cell>
          <cell r="D25">
            <v>83.333333333333329</v>
          </cell>
          <cell r="E25" t="str">
            <v>B</v>
          </cell>
          <cell r="F25" t="str">
            <v xml:space="preserve">Ananda Shiam Sahara baik dalam Menyajikan hasil identifikasi karakteristik ruang dan pemanfaatan sumber daya alam untuk kesejahteraan masyarakat dari tingkat kota/kabupaten sampai tingkat provinsi..  Baik dalam Menyajikan hasil identifikasi karakteristik </v>
          </cell>
        </row>
        <row r="26">
          <cell r="B26">
            <v>23</v>
          </cell>
          <cell r="C26" t="str">
            <v>SUSAN APRILIA PUTRI</v>
          </cell>
          <cell r="D26">
            <v>83.333333333333329</v>
          </cell>
          <cell r="E26" t="str">
            <v>B</v>
          </cell>
          <cell r="F26" t="str">
            <v>Ananda Susan Aprilia Putri baik dalam Menyajikan hasil identifikasi karakteristik ruang dan pemanfaatan sumber daya alam untuk kesejahteraan masyarakat dari tingkat kota/kabupaten sampai tingkat provinsi..  Baik dalam Menyajikan hasil identifikasi karakte</v>
          </cell>
        </row>
        <row r="27">
          <cell r="B27">
            <v>24</v>
          </cell>
          <cell r="C27" t="str">
            <v>SYIFAUL CHUSNA BANATU ROHMI HADI</v>
          </cell>
          <cell r="D27">
            <v>83.333333333333329</v>
          </cell>
          <cell r="E27" t="str">
            <v>B</v>
          </cell>
          <cell r="F27" t="str">
            <v>Ananda Syifaul Chusna Banatu Rohmi Hadi baik dalam Menyajikan hasil identifikasi karakteristik ruang dan pemanfaatan sumber daya alam untuk kesejahteraan masyarakat dari tingkat kota/kabupaten sampai tingkat provinsi..  Baik dalam Menyajikan hasil identif</v>
          </cell>
        </row>
        <row r="28">
          <cell r="B28">
            <v>25</v>
          </cell>
          <cell r="C28" t="str">
            <v>VANESSA VICKY AYU LESTARI</v>
          </cell>
          <cell r="D28">
            <v>83.333333333333329</v>
          </cell>
          <cell r="E28" t="str">
            <v>B</v>
          </cell>
          <cell r="F28" t="str">
            <v>Ananda Vanessa Vicky Ayu Lestari baik dalam Menyajikan hasil identifikasi karakteristik ruang dan pemanfaatan sumber daya alam untuk kesejahteraan masyarakat dari tingkat kota/kabupaten sampai tingkat provinsi..  Baik dalam Menyajikan hasil identifikasi k</v>
          </cell>
        </row>
        <row r="29">
          <cell r="B29">
            <v>26</v>
          </cell>
          <cell r="C29" t="str">
            <v>WIBI NUR FIRMANSYAH</v>
          </cell>
          <cell r="D29">
            <v>83.333333333333329</v>
          </cell>
          <cell r="E29" t="str">
            <v>B</v>
          </cell>
          <cell r="F29" t="str">
            <v>Ananda Wibi Nur Firmansyah baik dalam Menyajikan hasil identifikasi karakteristik ruang dan pemanfaatan sumber daya alam untuk kesejahteraan masyarakat dari tingkat kota/kabupaten sampai tingkat provinsi..  Baik dalam Menyajikan hasil identifikasi karakte</v>
          </cell>
        </row>
        <row r="30">
          <cell r="B30">
            <v>27</v>
          </cell>
          <cell r="C30" t="str">
            <v>ZULFIDA NURUL MAZIDAH</v>
          </cell>
          <cell r="D30">
            <v>83.333333333333329</v>
          </cell>
          <cell r="E30" t="str">
            <v>B</v>
          </cell>
          <cell r="F30" t="str">
            <v>Ananda Zulfida Nurul Mazidah baik dalam Menyajikan hasil identifikasi karakteristik ruang dan pemanfaatan sumber daya alam untuk kesejahteraan masyarakat dari tingkat kota/kabupaten sampai tingkat provinsi..  Baik dalam Menyajikan hasil identifikasi karak</v>
          </cell>
        </row>
        <row r="31">
          <cell r="B31">
            <v>28</v>
          </cell>
          <cell r="C31" t="str">
            <v>AZKA AFINA KHOIRUL IZA</v>
          </cell>
          <cell r="D31">
            <v>83.333333333333329</v>
          </cell>
          <cell r="E31" t="str">
            <v>B</v>
          </cell>
          <cell r="F31" t="str">
            <v>Ananda Azka Afina Khoirul Iza baik dalam Menyajikan hasil identifikasi karakteristik ruang dan pemanfaatan sumber daya alam untuk kesejahteraan masyarakat dari tingkat kota/kabupaten sampai tingkat provinsi..  Baik dalam Menyajikan hasil identifikasi kara</v>
          </cell>
        </row>
        <row r="32">
          <cell r="B32">
            <v>29</v>
          </cell>
          <cell r="C32" t="str">
            <v>BAGUS WIDA KANAKA</v>
          </cell>
          <cell r="D32">
            <v>83.333333333333329</v>
          </cell>
          <cell r="E32" t="str">
            <v>B</v>
          </cell>
          <cell r="F32" t="str">
            <v>Ananda Bagus Wida Kanaka baik dalam Menyajikan hasil identifikasi karakteristik ruang dan pemanfaatan sumber daya alam untuk kesejahteraan masyarakat dari tingkat kota/kabupaten sampai tingkat provinsi..  Baik dalam Menyajikan hasil identifikasi karakteri</v>
          </cell>
        </row>
        <row r="33">
          <cell r="B33">
            <v>30</v>
          </cell>
          <cell r="C33" t="str">
            <v>DENI FIRYA ATHALLAH PRADINAYA</v>
          </cell>
          <cell r="D33">
            <v>83.333333333333329</v>
          </cell>
          <cell r="E33" t="str">
            <v>B</v>
          </cell>
          <cell r="F33" t="str">
            <v>Ananda Deni Firya Athallah Pradinaya baik dalam Menyajikan hasil identifikasi karakteristik ruang dan pemanfaatan sumber daya alam untuk kesejahteraan masyarakat dari tingkat kota/kabupaten sampai tingkat provinsi..  Baik dalam Menyajikan hasil identifika</v>
          </cell>
        </row>
        <row r="34">
          <cell r="B34">
            <v>31</v>
          </cell>
          <cell r="C34" t="str">
            <v>DEWI GALUH MULANSARI</v>
          </cell>
          <cell r="D34">
            <v>83.333333333333329</v>
          </cell>
          <cell r="E34" t="str">
            <v>B</v>
          </cell>
          <cell r="F34" t="str">
            <v>Ananda Dewi Galuh Mulansari baik dalam Menyajikan hasil identifikasi karakteristik ruang dan pemanfaatan sumber daya alam untuk kesejahteraan masyarakat dari tingkat kota/kabupaten sampai tingkat provinsi..  Baik dalam Menyajikan hasil identifikasi karakt</v>
          </cell>
        </row>
        <row r="35">
          <cell r="B35">
            <v>32</v>
          </cell>
          <cell r="C35" t="str">
            <v>DIAN PUJI LESTARI</v>
          </cell>
          <cell r="D35">
            <v>83.333333333333329</v>
          </cell>
          <cell r="E35" t="str">
            <v>B</v>
          </cell>
          <cell r="F35" t="str">
            <v>Ananda Dian Puji Lestari baik dalam Menyajikan hasil identifikasi karakteristik ruang dan pemanfaatan sumber daya alam untuk kesejahteraan masyarakat dari tingkat kota/kabupaten sampai tingkat provinsi..  Baik dalam Menyajikan hasil identifikasi karakteri</v>
          </cell>
        </row>
        <row r="36">
          <cell r="B36">
            <v>33</v>
          </cell>
          <cell r="C36" t="str">
            <v>Hafidz Langgeng Prasetyo</v>
          </cell>
          <cell r="D36">
            <v>83.333333333333329</v>
          </cell>
          <cell r="E36" t="str">
            <v>B</v>
          </cell>
          <cell r="F36" t="str">
            <v>Ananda Hafidz Langgeng Prasetyo baik dalam Menyajikan hasil identifikasi karakteristik ruang dan pemanfaatan sumber daya alam untuk kesejahteraan masyarakat dari tingkat kota/kabupaten sampai tingkat provinsi..  Baik dalam Menyajikan hasil identifikasi ka</v>
          </cell>
        </row>
        <row r="37">
          <cell r="B37">
            <v>34</v>
          </cell>
          <cell r="C37" t="str">
            <v>JALU ARTHA AJI MANGGALA HANDOKO</v>
          </cell>
          <cell r="D37">
            <v>83.333333333333329</v>
          </cell>
          <cell r="E37" t="str">
            <v>B</v>
          </cell>
          <cell r="F37" t="str">
            <v>Ananda Jalu Artha Aji Manggala Handoko baik dalam Menyajikan hasil identifikasi karakteristik ruang dan pemanfaatan sumber daya alam untuk kesejahteraan masyarakat dari tingkat kota/kabupaten sampai tingkat provinsi..  Baik dalam Menyajikan hasil identifi</v>
          </cell>
        </row>
        <row r="38">
          <cell r="B38">
            <v>35</v>
          </cell>
          <cell r="C38" t="str">
            <v>LAURENDHO RADIEFCA MURDIONO</v>
          </cell>
          <cell r="D38">
            <v>83.333333333333329</v>
          </cell>
          <cell r="E38" t="str">
            <v>B</v>
          </cell>
          <cell r="F38" t="str">
            <v>Ananda Laurendho Radiefca Murdiono baik dalam Menyajikan hasil identifikasi karakteristik ruang dan pemanfaatan sumber daya alam untuk kesejahteraan masyarakat dari tingkat kota/kabupaten sampai tingkat provinsi..  Baik dalam Menyajikan hasil identifikasi</v>
          </cell>
        </row>
        <row r="39">
          <cell r="B39">
            <v>36</v>
          </cell>
          <cell r="C39" t="str">
            <v>MARSYA MAYDINA DWI RISQITA</v>
          </cell>
          <cell r="D39">
            <v>83.333333333333329</v>
          </cell>
          <cell r="E39" t="str">
            <v>B</v>
          </cell>
          <cell r="F39" t="str">
            <v xml:space="preserve">Ananda Marsya Maydina Dwi Risqita baik dalam Menyajikan hasil identifikasi karakteristik ruang dan pemanfaatan sumber daya alam untuk kesejahteraan masyarakat dari tingkat kota/kabupaten sampai tingkat provinsi..  Baik dalam Menyajikan hasil identifikasi </v>
          </cell>
        </row>
        <row r="40">
          <cell r="B40">
            <v>37</v>
          </cell>
          <cell r="C40" t="str">
            <v>MILA SARASWATI</v>
          </cell>
          <cell r="D40">
            <v>83.333333333333329</v>
          </cell>
          <cell r="E40" t="str">
            <v>B</v>
          </cell>
          <cell r="F40" t="str">
            <v>Ananda Mila Saraswati baik dalam Menyajikan hasil identifikasi karakteristik ruang dan pemanfaatan sumber daya alam untuk kesejahteraan masyarakat dari tingkat kota/kabupaten sampai tingkat provinsi..  Baik dalam Menyajikan hasil identifikasi karakteristi</v>
          </cell>
        </row>
        <row r="41">
          <cell r="B41">
            <v>38</v>
          </cell>
          <cell r="C41" t="str">
            <v>MUHAMMAD ARKAN ALLY RACHMAD</v>
          </cell>
          <cell r="D41">
            <v>83.333333333333329</v>
          </cell>
          <cell r="E41" t="str">
            <v>B</v>
          </cell>
          <cell r="F41" t="str">
            <v>Ananda Muhammad Arkan Ally Rachmad baik dalam Menyajikan hasil identifikasi karakteristik ruang dan pemanfaatan sumber daya alam untuk kesejahteraan masyarakat dari tingkat kota/kabupaten sampai tingkat provinsi..  Baik dalam Menyajikan hasil identifikasi</v>
          </cell>
        </row>
        <row r="42">
          <cell r="B42">
            <v>39</v>
          </cell>
          <cell r="C42" t="str">
            <v>MUHAMMAD REVIAN ABDULLOH FAQIH</v>
          </cell>
          <cell r="D42">
            <v>83.333333333333329</v>
          </cell>
          <cell r="E42" t="str">
            <v>B</v>
          </cell>
          <cell r="F42" t="str">
            <v>Ananda Muhammad Revian Abdulloh Faqih baik dalam Menyajikan hasil identifikasi karakteristik ruang dan pemanfaatan sumber daya alam untuk kesejahteraan masyarakat dari tingkat kota/kabupaten sampai tingkat provinsi..  Baik dalam Menyajikan hasil identifik</v>
          </cell>
        </row>
        <row r="43">
          <cell r="B43">
            <v>40</v>
          </cell>
          <cell r="C43" t="str">
            <v>NABILA AYUNINGTIAS</v>
          </cell>
          <cell r="D43">
            <v>83.333333333333329</v>
          </cell>
          <cell r="E43" t="str">
            <v>B</v>
          </cell>
          <cell r="F43" t="str">
            <v>Ananda Nabila Ayuningtias baik dalam Menyajikan hasil identifikasi karakteristik ruang dan pemanfaatan sumber daya alam untuk kesejahteraan masyarakat dari tingkat kota/kabupaten sampai tingkat provinsi..  Baik dalam Menyajikan hasil identifikasi karakter</v>
          </cell>
        </row>
        <row r="44">
          <cell r="B44">
            <v>41</v>
          </cell>
          <cell r="C44" t="str">
            <v>NARESWARI MASAYU PUSPANINGRUM</v>
          </cell>
          <cell r="D44">
            <v>83.333333333333329</v>
          </cell>
          <cell r="E44" t="str">
            <v>B</v>
          </cell>
          <cell r="F44" t="str">
            <v>Ananda Nareswari Masayu Puspaningrum baik dalam Menyajikan hasil identifikasi karakteristik ruang dan pemanfaatan sumber daya alam untuk kesejahteraan masyarakat dari tingkat kota/kabupaten sampai tingkat provinsi..  Baik dalam Menyajikan hasil identifika</v>
          </cell>
        </row>
        <row r="45">
          <cell r="B45">
            <v>42</v>
          </cell>
          <cell r="C45" t="str">
            <v>NOVA SASMYTA</v>
          </cell>
          <cell r="D45">
            <v>83.333333333333329</v>
          </cell>
          <cell r="E45" t="str">
            <v>B</v>
          </cell>
          <cell r="F45" t="str">
            <v xml:space="preserve">Ananda Nova Sasmyta baik dalam Menyajikan hasil identifikasi karakteristik ruang dan pemanfaatan sumber daya alam untuk kesejahteraan masyarakat dari tingkat kota/kabupaten sampai tingkat provinsi..  Baik dalam Menyajikan hasil identifikasi karakteristik </v>
          </cell>
        </row>
        <row r="46">
          <cell r="B46">
            <v>43</v>
          </cell>
          <cell r="C46" t="str">
            <v>RIDHA RAHMATUL AULA RIDWAN</v>
          </cell>
          <cell r="D46">
            <v>83.333333333333329</v>
          </cell>
          <cell r="E46" t="str">
            <v>B</v>
          </cell>
          <cell r="F46" t="str">
            <v xml:space="preserve">Ananda Ridha Rahmatul Aula Ridwan baik dalam Menyajikan hasil identifikasi karakteristik ruang dan pemanfaatan sumber daya alam untuk kesejahteraan masyarakat dari tingkat kota/kabupaten sampai tingkat provinsi..  Baik dalam Menyajikan hasil identifikasi </v>
          </cell>
        </row>
        <row r="47">
          <cell r="B47">
            <v>44</v>
          </cell>
          <cell r="C47" t="str">
            <v>RIFDA SALSABILA PURNAMA</v>
          </cell>
          <cell r="D47">
            <v>83.333333333333329</v>
          </cell>
          <cell r="E47" t="str">
            <v>B</v>
          </cell>
          <cell r="F47" t="str">
            <v>Ananda Rifda Salsabila Purnama baik dalam Menyajikan hasil identifikasi karakteristik ruang dan pemanfaatan sumber daya alam untuk kesejahteraan masyarakat dari tingkat kota/kabupaten sampai tingkat provinsi..  Baik dalam Menyajikan hasil identifikasi kar</v>
          </cell>
        </row>
        <row r="48">
          <cell r="B48">
            <v>45</v>
          </cell>
          <cell r="C48" t="str">
            <v>RIZKI INTAN KURNIAENDAH</v>
          </cell>
          <cell r="D48">
            <v>83.333333333333329</v>
          </cell>
          <cell r="E48" t="str">
            <v>B</v>
          </cell>
          <cell r="F48" t="str">
            <v>Ananda Rizki Intan Kurniaendah baik dalam Menyajikan hasil identifikasi karakteristik ruang dan pemanfaatan sumber daya alam untuk kesejahteraan masyarakat dari tingkat kota/kabupaten sampai tingkat provinsi..  Baik dalam Menyajikan hasil identifikasi kar</v>
          </cell>
        </row>
        <row r="49">
          <cell r="B49">
            <v>46</v>
          </cell>
          <cell r="C49" t="str">
            <v>RIZKY FIRMANSYAH</v>
          </cell>
          <cell r="D49">
            <v>83.333333333333329</v>
          </cell>
          <cell r="E49" t="str">
            <v>B</v>
          </cell>
          <cell r="F49" t="str">
            <v>Ananda Rizky Firmansyah baik dalam Menyajikan hasil identifikasi karakteristik ruang dan pemanfaatan sumber daya alam untuk kesejahteraan masyarakat dari tingkat kota/kabupaten sampai tingkat provinsi..  Baik dalam Menyajikan hasil identifikasi karakteris</v>
          </cell>
        </row>
        <row r="50">
          <cell r="B50">
            <v>47</v>
          </cell>
          <cell r="C50" t="str">
            <v>SAFIRA NUR LAYLA RAMADHANI</v>
          </cell>
          <cell r="D50">
            <v>83.333333333333329</v>
          </cell>
          <cell r="E50" t="str">
            <v>B</v>
          </cell>
          <cell r="F50" t="str">
            <v xml:space="preserve">Ananda Safira Nur Layla Ramadhani baik dalam Menyajikan hasil identifikasi karakteristik ruang dan pemanfaatan sumber daya alam untuk kesejahteraan masyarakat dari tingkat kota/kabupaten sampai tingkat provinsi..  Baik dalam Menyajikan hasil identifikasi </v>
          </cell>
        </row>
        <row r="51">
          <cell r="B51">
            <v>48</v>
          </cell>
          <cell r="C51" t="str">
            <v>SHANASTRI RUFAIDA</v>
          </cell>
          <cell r="D51">
            <v>83.333333333333329</v>
          </cell>
          <cell r="E51" t="str">
            <v>B</v>
          </cell>
          <cell r="F51" t="str">
            <v>Ananda Shanastri Rufaida baik dalam Menyajikan hasil identifikasi karakteristik ruang dan pemanfaatan sumber daya alam untuk kesejahteraan masyarakat dari tingkat kota/kabupaten sampai tingkat provinsi..  Baik dalam Menyajikan hasil identifikasi karakteri</v>
          </cell>
        </row>
        <row r="52">
          <cell r="B52">
            <v>49</v>
          </cell>
          <cell r="C52" t="str">
            <v>SHIAM SAHARA</v>
          </cell>
          <cell r="D52">
            <v>83.333333333333329</v>
          </cell>
          <cell r="E52" t="str">
            <v>B</v>
          </cell>
          <cell r="F52" t="str">
            <v xml:space="preserve">Ananda Shiam Sahara baik dalam Menyajikan hasil identifikasi karakteristik ruang dan pemanfaatan sumber daya alam untuk kesejahteraan masyarakat dari tingkat kota/kabupaten sampai tingkat provinsi..  Baik dalam Menyajikan hasil identifikasi karakteristik </v>
          </cell>
        </row>
        <row r="53">
          <cell r="B53">
            <v>50</v>
          </cell>
          <cell r="C53" t="str">
            <v>SUSAN APRILIA PUTRI</v>
          </cell>
          <cell r="D53">
            <v>83.333333333333329</v>
          </cell>
          <cell r="E53" t="str">
            <v>B</v>
          </cell>
          <cell r="F53" t="str">
            <v>Ananda Susan Aprilia Putri baik dalam Menyajikan hasil identifikasi karakteristik ruang dan pemanfaatan sumber daya alam untuk kesejahteraan masyarakat dari tingkat kota/kabupaten sampai tingkat provinsi..  Baik dalam Menyajikan hasil identifikasi karakte</v>
          </cell>
        </row>
      </sheetData>
      <sheetData sheetId="42"/>
      <sheetData sheetId="43">
        <row r="4">
          <cell r="B4">
            <v>1</v>
          </cell>
          <cell r="C4" t="str">
            <v>AZKA AFINA KHOIRUL IZA</v>
          </cell>
          <cell r="D4">
            <v>83.333333333333329</v>
          </cell>
          <cell r="E4" t="str">
            <v>B</v>
          </cell>
          <cell r="F4" t="str">
            <v>Ananda Azka Afina Khoirul Iza baik dalam menceritakan makna hubungan simbol dengan sila-sila Pancasila sebagai satu kesatuan dalam kehidupan sehari-hari.  Baik dalam menceritakan makna hubungan simbol dengan sila-sila Pancasila sebagai satu kesatuan dalam</v>
          </cell>
        </row>
        <row r="5">
          <cell r="B5">
            <v>2</v>
          </cell>
          <cell r="C5" t="str">
            <v>BAGUS WIDA KANAKA</v>
          </cell>
          <cell r="D5">
            <v>83.333333333333329</v>
          </cell>
          <cell r="E5" t="str">
            <v>B</v>
          </cell>
          <cell r="F5" t="str">
            <v>Ananda Bagus Wida Kanaka baik dalam menceritakan makna hubungan simbol dengan sila-sila Pancasila sebagai satu kesatuan dalam kehidupan sehari-hari.  Baik dalam menceritakan makna hubungan simbol dengan sila-sila Pancasila sebagai satu kesatuan dalam kehi</v>
          </cell>
        </row>
        <row r="6">
          <cell r="B6">
            <v>3</v>
          </cell>
          <cell r="C6" t="str">
            <v>DENI FIRYA ATHALLAH PRADINAYA</v>
          </cell>
          <cell r="D6">
            <v>83.333333333333329</v>
          </cell>
          <cell r="E6" t="str">
            <v>B</v>
          </cell>
          <cell r="F6" t="str">
            <v>Ananda Deni Firya Athallah Pradinaya baik dalam menceritakan makna hubungan simbol dengan sila-sila Pancasila sebagai satu kesatuan dalam kehidupan sehari-hari.  Baik dalam menceritakan makna hubungan simbol dengan sila-sila Pancasila sebagai satu kesatua</v>
          </cell>
        </row>
        <row r="7">
          <cell r="B7">
            <v>4</v>
          </cell>
          <cell r="C7" t="str">
            <v>DEWI GALUH MULANSARI</v>
          </cell>
          <cell r="D7">
            <v>83.333333333333329</v>
          </cell>
          <cell r="E7" t="str">
            <v>B</v>
          </cell>
          <cell r="F7" t="str">
            <v>Ananda Dewi Galuh Mulansari baik dalam menceritakan makna hubungan simbol dengan sila-sila Pancasila sebagai satu kesatuan dalam kehidupan sehari-hari.  Baik dalam menceritakan makna hubungan simbol dengan sila-sila Pancasila sebagai satu kesatuan dalam k</v>
          </cell>
        </row>
        <row r="8">
          <cell r="B8">
            <v>5</v>
          </cell>
          <cell r="C8" t="str">
            <v>DIAN PUJI LESTARI</v>
          </cell>
          <cell r="D8">
            <v>83.333333333333329</v>
          </cell>
          <cell r="E8" t="str">
            <v>B</v>
          </cell>
          <cell r="F8" t="str">
            <v>Ananda Dian Puji Lestari baik dalam menceritakan makna hubungan simbol dengan sila-sila Pancasila sebagai satu kesatuan dalam kehidupan sehari-hari.  Baik dalam menceritakan makna hubungan simbol dengan sila-sila Pancasila sebagai satu kesatuan dalam kehi</v>
          </cell>
        </row>
        <row r="9">
          <cell r="B9">
            <v>6</v>
          </cell>
          <cell r="C9" t="str">
            <v>Hafidz Langgeng Prasetyo</v>
          </cell>
          <cell r="D9">
            <v>83.333333333333329</v>
          </cell>
          <cell r="E9" t="str">
            <v>B</v>
          </cell>
          <cell r="F9" t="str">
            <v>Ananda Hafidz Langgeng Prasetyo baik dalam menceritakan makna hubungan simbol dengan sila-sila Pancasila sebagai satu kesatuan dalam kehidupan sehari-hari.  Baik dalam menceritakan makna hubungan simbol dengan sila-sila Pancasila sebagai satu kesatuan dal</v>
          </cell>
        </row>
        <row r="10">
          <cell r="B10">
            <v>7</v>
          </cell>
          <cell r="C10" t="str">
            <v>JALU ARTHA AJI MANGGALA HANDOKO</v>
          </cell>
          <cell r="D10">
            <v>83.333333333333329</v>
          </cell>
          <cell r="E10" t="str">
            <v>B</v>
          </cell>
          <cell r="F10" t="str">
            <v>Ananda Jalu Artha Aji Manggala Handoko baik dalam menceritakan makna hubungan simbol dengan sila-sila Pancasila sebagai satu kesatuan dalam kehidupan sehari-hari.  Baik dalam menceritakan makna hubungan simbol dengan sila-sila Pancasila sebagai satu kesat</v>
          </cell>
        </row>
        <row r="11">
          <cell r="B11">
            <v>8</v>
          </cell>
          <cell r="C11" t="str">
            <v>LAURENDHO RADIEFCA MURDIONO</v>
          </cell>
          <cell r="D11">
            <v>83.333333333333329</v>
          </cell>
          <cell r="E11" t="str">
            <v>B</v>
          </cell>
          <cell r="F11" t="str">
            <v xml:space="preserve">Ananda Laurendho Radiefca Murdiono baik dalam menceritakan makna hubungan simbol dengan sila-sila Pancasila sebagai satu kesatuan dalam kehidupan sehari-hari.  Baik dalam menceritakan makna hubungan simbol dengan sila-sila Pancasila sebagai satu kesatuan </v>
          </cell>
        </row>
        <row r="12">
          <cell r="B12">
            <v>9</v>
          </cell>
          <cell r="C12" t="str">
            <v>MARSYA MAYDINA DWI RISQITA</v>
          </cell>
          <cell r="D12">
            <v>83.333333333333329</v>
          </cell>
          <cell r="E12" t="str">
            <v>B</v>
          </cell>
          <cell r="F12" t="str">
            <v>Ananda Marsya Maydina Dwi Risqita baik dalam menceritakan makna hubungan simbol dengan sila-sila Pancasila sebagai satu kesatuan dalam kehidupan sehari-hari.  Baik dalam menceritakan makna hubungan simbol dengan sila-sila Pancasila sebagai satu kesatuan d</v>
          </cell>
        </row>
        <row r="13">
          <cell r="B13">
            <v>10</v>
          </cell>
          <cell r="C13" t="str">
            <v>MILA SARASWATI</v>
          </cell>
          <cell r="D13">
            <v>83.333333333333329</v>
          </cell>
          <cell r="E13" t="str">
            <v>B</v>
          </cell>
          <cell r="F13" t="str">
            <v>Ananda Mila Saraswati baik dalam menceritakan makna hubungan simbol dengan sila-sila Pancasila sebagai satu kesatuan dalam kehidupan sehari-hari.  Baik dalam menceritakan makna hubungan simbol dengan sila-sila Pancasila sebagai satu kesatuan dalam kehidup</v>
          </cell>
        </row>
        <row r="14">
          <cell r="B14">
            <v>11</v>
          </cell>
          <cell r="C14" t="str">
            <v>MUHAMMAD ARKAN ALLY RACHMAD</v>
          </cell>
          <cell r="D14">
            <v>83.333333333333329</v>
          </cell>
          <cell r="E14" t="str">
            <v>B</v>
          </cell>
          <cell r="F14" t="str">
            <v xml:space="preserve">Ananda Muhammad Arkan Ally Rachmad baik dalam menceritakan makna hubungan simbol dengan sila-sila Pancasila sebagai satu kesatuan dalam kehidupan sehari-hari.  Baik dalam menceritakan makna hubungan simbol dengan sila-sila Pancasila sebagai satu kesatuan </v>
          </cell>
        </row>
        <row r="15">
          <cell r="B15">
            <v>12</v>
          </cell>
          <cell r="C15" t="str">
            <v>MUHAMMAD REVIAN ABDULLOH FAQIH</v>
          </cell>
          <cell r="D15">
            <v>83.333333333333329</v>
          </cell>
          <cell r="E15" t="str">
            <v>B</v>
          </cell>
          <cell r="F15" t="str">
            <v>Ananda Muhammad Revian Abdulloh Faqih baik dalam menceritakan makna hubungan simbol dengan sila-sila Pancasila sebagai satu kesatuan dalam kehidupan sehari-hari.  Baik dalam menceritakan makna hubungan simbol dengan sila-sila Pancasila sebagai satu kesatu</v>
          </cell>
        </row>
        <row r="16">
          <cell r="B16">
            <v>13</v>
          </cell>
          <cell r="C16" t="str">
            <v>NABILA AYUNINGTIAS</v>
          </cell>
          <cell r="D16">
            <v>83.333333333333329</v>
          </cell>
          <cell r="E16" t="str">
            <v>B</v>
          </cell>
          <cell r="F16" t="str">
            <v>Ananda Nabila Ayuningtias baik dalam menceritakan makna hubungan simbol dengan sila-sila Pancasila sebagai satu kesatuan dalam kehidupan sehari-hari.  Baik dalam menceritakan makna hubungan simbol dengan sila-sila Pancasila sebagai satu kesatuan dalam keh</v>
          </cell>
        </row>
        <row r="17">
          <cell r="B17">
            <v>14</v>
          </cell>
          <cell r="C17" t="str">
            <v>NARESWARI MASAYU PUSPANINGRUM</v>
          </cell>
          <cell r="D17">
            <v>83.333333333333329</v>
          </cell>
          <cell r="E17" t="str">
            <v>B</v>
          </cell>
          <cell r="F17" t="str">
            <v>Ananda Nareswari Masayu Puspaningrum baik dalam menceritakan makna hubungan simbol dengan sila-sila Pancasila sebagai satu kesatuan dalam kehidupan sehari-hari.  Baik dalam menceritakan makna hubungan simbol dengan sila-sila Pancasila sebagai satu kesatua</v>
          </cell>
        </row>
        <row r="18">
          <cell r="B18">
            <v>15</v>
          </cell>
          <cell r="C18" t="str">
            <v>NOVA SASMYTA</v>
          </cell>
          <cell r="D18">
            <v>83.333333333333329</v>
          </cell>
          <cell r="E18" t="str">
            <v>B</v>
          </cell>
          <cell r="F18" t="str">
            <v>Ananda Nova Sasmyta baik dalam menceritakan makna hubungan simbol dengan sila-sila Pancasila sebagai satu kesatuan dalam kehidupan sehari-hari.  Baik dalam menceritakan makna hubungan simbol dengan sila-sila Pancasila sebagai satu kesatuan dalam kehidupan</v>
          </cell>
        </row>
        <row r="19">
          <cell r="B19">
            <v>16</v>
          </cell>
          <cell r="C19" t="str">
            <v>RIDHA RAHMATUL AULA RIDWAN</v>
          </cell>
          <cell r="D19">
            <v>83.333333333333329</v>
          </cell>
          <cell r="E19" t="str">
            <v>B</v>
          </cell>
          <cell r="F19" t="str">
            <v>Ananda Ridha Rahmatul Aula Ridwan baik dalam menceritakan makna hubungan simbol dengan sila-sila Pancasila sebagai satu kesatuan dalam kehidupan sehari-hari.  Baik dalam menceritakan makna hubungan simbol dengan sila-sila Pancasila sebagai satu kesatuan d</v>
          </cell>
        </row>
        <row r="20">
          <cell r="B20">
            <v>17</v>
          </cell>
          <cell r="C20" t="str">
            <v>RIFDA SALSABILA PURNAMA</v>
          </cell>
          <cell r="D20">
            <v>83.333333333333329</v>
          </cell>
          <cell r="E20" t="str">
            <v>B</v>
          </cell>
          <cell r="F20" t="str">
            <v>Ananda Rifda Salsabila Purnama baik dalam menceritakan makna hubungan simbol dengan sila-sila Pancasila sebagai satu kesatuan dalam kehidupan sehari-hari.  Baik dalam menceritakan makna hubungan simbol dengan sila-sila Pancasila sebagai satu kesatuan dala</v>
          </cell>
        </row>
        <row r="21">
          <cell r="B21">
            <v>18</v>
          </cell>
          <cell r="C21" t="str">
            <v>RIZKI INTAN KURNIAENDAH</v>
          </cell>
          <cell r="D21">
            <v>83.333333333333329</v>
          </cell>
          <cell r="E21" t="str">
            <v>B</v>
          </cell>
          <cell r="F21" t="str">
            <v>Ananda Rizki Intan Kurniaendah baik dalam menceritakan makna hubungan simbol dengan sila-sila Pancasila sebagai satu kesatuan dalam kehidupan sehari-hari.  Baik dalam menceritakan makna hubungan simbol dengan sila-sila Pancasila sebagai satu kesatuan dala</v>
          </cell>
        </row>
        <row r="22">
          <cell r="B22">
            <v>19</v>
          </cell>
          <cell r="C22" t="str">
            <v>RIZKY FIRMANSYAH</v>
          </cell>
          <cell r="D22">
            <v>83.333333333333329</v>
          </cell>
          <cell r="E22" t="str">
            <v>B</v>
          </cell>
          <cell r="F22" t="str">
            <v>Ananda Rizky Firmansyah baik dalam menceritakan makna hubungan simbol dengan sila-sila Pancasila sebagai satu kesatuan dalam kehidupan sehari-hari.  Baik dalam menceritakan makna hubungan simbol dengan sila-sila Pancasila sebagai satu kesatuan dalam kehid</v>
          </cell>
        </row>
        <row r="23">
          <cell r="B23">
            <v>20</v>
          </cell>
          <cell r="C23" t="str">
            <v>SAFIRA NUR LAYLA RAMADHANI</v>
          </cell>
          <cell r="D23">
            <v>83.333333333333329</v>
          </cell>
          <cell r="E23" t="str">
            <v>B</v>
          </cell>
          <cell r="F23" t="str">
            <v>Ananda Safira Nur Layla Ramadhani baik dalam menceritakan makna hubungan simbol dengan sila-sila Pancasila sebagai satu kesatuan dalam kehidupan sehari-hari.  Baik dalam menceritakan makna hubungan simbol dengan sila-sila Pancasila sebagai satu kesatuan d</v>
          </cell>
        </row>
        <row r="24">
          <cell r="B24">
            <v>21</v>
          </cell>
          <cell r="C24" t="str">
            <v>SHANASTRI RUFAIDA</v>
          </cell>
          <cell r="D24">
            <v>83.333333333333329</v>
          </cell>
          <cell r="E24" t="str">
            <v>B</v>
          </cell>
          <cell r="F24" t="str">
            <v>Ananda Shanastri Rufaida baik dalam menceritakan makna hubungan simbol dengan sila-sila Pancasila sebagai satu kesatuan dalam kehidupan sehari-hari.  Baik dalam menceritakan makna hubungan simbol dengan sila-sila Pancasila sebagai satu kesatuan dalam kehi</v>
          </cell>
        </row>
        <row r="25">
          <cell r="B25">
            <v>22</v>
          </cell>
          <cell r="C25" t="str">
            <v>SHIAM SAHARA</v>
          </cell>
          <cell r="D25">
            <v>83.333333333333329</v>
          </cell>
          <cell r="E25" t="str">
            <v>B</v>
          </cell>
          <cell r="F25" t="str">
            <v>Ananda Shiam Sahara baik dalam menceritakan makna hubungan simbol dengan sila-sila Pancasila sebagai satu kesatuan dalam kehidupan sehari-hari.  Baik dalam menceritakan makna hubungan simbol dengan sila-sila Pancasila sebagai satu kesatuan dalam kehidupan</v>
          </cell>
        </row>
        <row r="26">
          <cell r="B26">
            <v>23</v>
          </cell>
          <cell r="C26" t="str">
            <v>SUSAN APRILIA PUTRI</v>
          </cell>
          <cell r="D26">
            <v>83.333333333333329</v>
          </cell>
          <cell r="E26" t="str">
            <v>B</v>
          </cell>
          <cell r="F26" t="str">
            <v>Ananda Susan Aprilia Putri baik dalam menceritakan makna hubungan simbol dengan sila-sila Pancasila sebagai satu kesatuan dalam kehidupan sehari-hari.  Baik dalam menceritakan makna hubungan simbol dengan sila-sila Pancasila sebagai satu kesatuan dalam ke</v>
          </cell>
        </row>
        <row r="27">
          <cell r="B27">
            <v>24</v>
          </cell>
          <cell r="C27" t="str">
            <v>SYIFAUL CHUSNA BANATU ROHMI HADI</v>
          </cell>
          <cell r="D27">
            <v>83.333333333333329</v>
          </cell>
          <cell r="E27" t="str">
            <v>B</v>
          </cell>
          <cell r="F27" t="str">
            <v>Ananda Syifaul Chusna Banatu Rohmi Hadi baik dalam menceritakan makna hubungan simbol dengan sila-sila Pancasila sebagai satu kesatuan dalam kehidupan sehari-hari.  Baik dalam menceritakan makna hubungan simbol dengan sila-sila Pancasila sebagai satu kesa</v>
          </cell>
        </row>
        <row r="28">
          <cell r="B28">
            <v>25</v>
          </cell>
          <cell r="C28" t="str">
            <v>VANESSA VICKY AYU LESTARI</v>
          </cell>
          <cell r="D28">
            <v>83.333333333333329</v>
          </cell>
          <cell r="E28" t="str">
            <v>B</v>
          </cell>
          <cell r="F28" t="str">
            <v>Ananda Vanessa Vicky Ayu Lestari baik dalam menceritakan makna hubungan simbol dengan sila-sila Pancasila sebagai satu kesatuan dalam kehidupan sehari-hari.  Baik dalam menceritakan makna hubungan simbol dengan sila-sila Pancasila sebagai satu kesatuan da</v>
          </cell>
        </row>
        <row r="29">
          <cell r="B29">
            <v>26</v>
          </cell>
          <cell r="C29" t="str">
            <v>WIBI NUR FIRMANSYAH</v>
          </cell>
          <cell r="D29">
            <v>83.333333333333329</v>
          </cell>
          <cell r="E29" t="str">
            <v>B</v>
          </cell>
          <cell r="F29" t="str">
            <v>Ananda Wibi Nur Firmansyah baik dalam menceritakan makna hubungan simbol dengan sila-sila Pancasila sebagai satu kesatuan dalam kehidupan sehari-hari.  Baik dalam menceritakan makna hubungan simbol dengan sila-sila Pancasila sebagai satu kesatuan dalam ke</v>
          </cell>
        </row>
        <row r="30">
          <cell r="B30">
            <v>27</v>
          </cell>
          <cell r="C30" t="str">
            <v>ZULFIDA NURUL MAZIDAH</v>
          </cell>
          <cell r="D30">
            <v>83.333333333333329</v>
          </cell>
          <cell r="E30" t="str">
            <v>B</v>
          </cell>
          <cell r="F30" t="str">
            <v xml:space="preserve">Ananda Zulfida Nurul Mazidah baik dalam menceritakan makna hubungan simbol dengan sila-sila Pancasila sebagai satu kesatuan dalam kehidupan sehari-hari.  Baik dalam menceritakan makna hubungan simbol dengan sila-sila Pancasila sebagai satu kesatuan dalam </v>
          </cell>
        </row>
        <row r="31">
          <cell r="B31">
            <v>28</v>
          </cell>
          <cell r="C31" t="str">
            <v>AZKA AFINA KHOIRUL IZA</v>
          </cell>
          <cell r="D31">
            <v>83.333333333333329</v>
          </cell>
          <cell r="E31" t="str">
            <v>B</v>
          </cell>
          <cell r="F31" t="str">
            <v>Ananda Azka Afina Khoirul Iza baik dalam menceritakan makna hubungan simbol dengan sila-sila Pancasila sebagai satu kesatuan dalam kehidupan sehari-hari.  Baik dalam menceritakan makna hubungan simbol dengan sila-sila Pancasila sebagai satu kesatuan dalam</v>
          </cell>
        </row>
        <row r="32">
          <cell r="B32">
            <v>29</v>
          </cell>
          <cell r="C32" t="str">
            <v>BAGUS WIDA KANAKA</v>
          </cell>
          <cell r="D32">
            <v>83.333333333333329</v>
          </cell>
          <cell r="E32" t="str">
            <v>B</v>
          </cell>
          <cell r="F32" t="str">
            <v>Ananda Bagus Wida Kanaka baik dalam menceritakan makna hubungan simbol dengan sila-sila Pancasila sebagai satu kesatuan dalam kehidupan sehari-hari.  Baik dalam menceritakan makna hubungan simbol dengan sila-sila Pancasila sebagai satu kesatuan dalam kehi</v>
          </cell>
        </row>
        <row r="33">
          <cell r="B33">
            <v>30</v>
          </cell>
          <cell r="C33" t="str">
            <v>DENI FIRYA ATHALLAH PRADINAYA</v>
          </cell>
          <cell r="D33">
            <v>83.333333333333329</v>
          </cell>
          <cell r="E33" t="str">
            <v>B</v>
          </cell>
          <cell r="F33" t="str">
            <v>Ananda Deni Firya Athallah Pradinaya baik dalam menceritakan makna hubungan simbol dengan sila-sila Pancasila sebagai satu kesatuan dalam kehidupan sehari-hari.  Baik dalam menceritakan makna hubungan simbol dengan sila-sila Pancasila sebagai satu kesatua</v>
          </cell>
        </row>
        <row r="34">
          <cell r="B34">
            <v>31</v>
          </cell>
          <cell r="C34" t="str">
            <v>DEWI GALUH MULANSARI</v>
          </cell>
          <cell r="D34">
            <v>83.333333333333329</v>
          </cell>
          <cell r="E34" t="str">
            <v>B</v>
          </cell>
          <cell r="F34" t="str">
            <v>Ananda Dewi Galuh Mulansari baik dalam menceritakan makna hubungan simbol dengan sila-sila Pancasila sebagai satu kesatuan dalam kehidupan sehari-hari.  Baik dalam menceritakan makna hubungan simbol dengan sila-sila Pancasila sebagai satu kesatuan dalam k</v>
          </cell>
        </row>
        <row r="35">
          <cell r="B35">
            <v>32</v>
          </cell>
          <cell r="C35" t="str">
            <v>DIAN PUJI LESTARI</v>
          </cell>
          <cell r="D35">
            <v>83.333333333333329</v>
          </cell>
          <cell r="E35" t="str">
            <v>B</v>
          </cell>
          <cell r="F35" t="str">
            <v>Ananda Dian Puji Lestari baik dalam menceritakan makna hubungan simbol dengan sila-sila Pancasila sebagai satu kesatuan dalam kehidupan sehari-hari.  Baik dalam menceritakan makna hubungan simbol dengan sila-sila Pancasila sebagai satu kesatuan dalam kehi</v>
          </cell>
        </row>
        <row r="36">
          <cell r="B36">
            <v>33</v>
          </cell>
          <cell r="C36" t="str">
            <v>Hafidz Langgeng Prasetyo</v>
          </cell>
          <cell r="D36">
            <v>83.333333333333329</v>
          </cell>
          <cell r="E36" t="str">
            <v>B</v>
          </cell>
          <cell r="F36" t="str">
            <v>Ananda Hafidz Langgeng Prasetyo baik dalam menceritakan makna hubungan simbol dengan sila-sila Pancasila sebagai satu kesatuan dalam kehidupan sehari-hari.  Baik dalam menceritakan makna hubungan simbol dengan sila-sila Pancasila sebagai satu kesatuan dal</v>
          </cell>
        </row>
        <row r="37">
          <cell r="B37">
            <v>34</v>
          </cell>
          <cell r="C37" t="str">
            <v>JALU ARTHA AJI MANGGALA HANDOKO</v>
          </cell>
          <cell r="D37">
            <v>83.333333333333329</v>
          </cell>
          <cell r="E37" t="str">
            <v>B</v>
          </cell>
          <cell r="F37" t="str">
            <v>Ananda Jalu Artha Aji Manggala Handoko baik dalam menceritakan makna hubungan simbol dengan sila-sila Pancasila sebagai satu kesatuan dalam kehidupan sehari-hari.  Baik dalam menceritakan makna hubungan simbol dengan sila-sila Pancasila sebagai satu kesat</v>
          </cell>
        </row>
        <row r="38">
          <cell r="B38">
            <v>35</v>
          </cell>
          <cell r="C38" t="str">
            <v>LAURENDHO RADIEFCA MURDIONO</v>
          </cell>
          <cell r="D38">
            <v>83.333333333333329</v>
          </cell>
          <cell r="E38" t="str">
            <v>B</v>
          </cell>
          <cell r="F38" t="str">
            <v xml:space="preserve">Ananda Laurendho Radiefca Murdiono baik dalam menceritakan makna hubungan simbol dengan sila-sila Pancasila sebagai satu kesatuan dalam kehidupan sehari-hari.  Baik dalam menceritakan makna hubungan simbol dengan sila-sila Pancasila sebagai satu kesatuan </v>
          </cell>
        </row>
        <row r="39">
          <cell r="B39">
            <v>36</v>
          </cell>
          <cell r="C39" t="str">
            <v>MARSYA MAYDINA DWI RISQITA</v>
          </cell>
          <cell r="D39">
            <v>83.333333333333329</v>
          </cell>
          <cell r="E39" t="str">
            <v>B</v>
          </cell>
          <cell r="F39" t="str">
            <v>Ananda Marsya Maydina Dwi Risqita baik dalam menceritakan makna hubungan simbol dengan sila-sila Pancasila sebagai satu kesatuan dalam kehidupan sehari-hari.  Baik dalam menceritakan makna hubungan simbol dengan sila-sila Pancasila sebagai satu kesatuan d</v>
          </cell>
        </row>
        <row r="40">
          <cell r="B40">
            <v>37</v>
          </cell>
          <cell r="C40" t="str">
            <v>MILA SARASWATI</v>
          </cell>
          <cell r="D40">
            <v>83.333333333333329</v>
          </cell>
          <cell r="E40" t="str">
            <v>B</v>
          </cell>
          <cell r="F40" t="str">
            <v>Ananda Mila Saraswati baik dalam menceritakan makna hubungan simbol dengan sila-sila Pancasila sebagai satu kesatuan dalam kehidupan sehari-hari.  Baik dalam menceritakan makna hubungan simbol dengan sila-sila Pancasila sebagai satu kesatuan dalam kehidup</v>
          </cell>
        </row>
        <row r="41">
          <cell r="B41">
            <v>38</v>
          </cell>
          <cell r="C41" t="str">
            <v>MUHAMMAD ARKAN ALLY RACHMAD</v>
          </cell>
          <cell r="D41">
            <v>83.333333333333329</v>
          </cell>
          <cell r="E41" t="str">
            <v>B</v>
          </cell>
          <cell r="F41" t="str">
            <v xml:space="preserve">Ananda Muhammad Arkan Ally Rachmad baik dalam menceritakan makna hubungan simbol dengan sila-sila Pancasila sebagai satu kesatuan dalam kehidupan sehari-hari.  Baik dalam menceritakan makna hubungan simbol dengan sila-sila Pancasila sebagai satu kesatuan </v>
          </cell>
        </row>
        <row r="42">
          <cell r="B42">
            <v>39</v>
          </cell>
          <cell r="C42" t="str">
            <v>MUHAMMAD REVIAN ABDULLOH FAQIH</v>
          </cell>
          <cell r="D42">
            <v>83.333333333333329</v>
          </cell>
          <cell r="E42" t="str">
            <v>B</v>
          </cell>
          <cell r="F42" t="str">
            <v>Ananda Muhammad Revian Abdulloh Faqih baik dalam menceritakan makna hubungan simbol dengan sila-sila Pancasila sebagai satu kesatuan dalam kehidupan sehari-hari.  Baik dalam menceritakan makna hubungan simbol dengan sila-sila Pancasila sebagai satu kesatu</v>
          </cell>
        </row>
        <row r="43">
          <cell r="B43">
            <v>40</v>
          </cell>
          <cell r="C43" t="str">
            <v>NABILA AYUNINGTIAS</v>
          </cell>
          <cell r="D43">
            <v>83.333333333333329</v>
          </cell>
          <cell r="E43" t="str">
            <v>B</v>
          </cell>
          <cell r="F43" t="str">
            <v>Ananda Nabila Ayuningtias baik dalam menceritakan makna hubungan simbol dengan sila-sila Pancasila sebagai satu kesatuan dalam kehidupan sehari-hari.  Baik dalam menceritakan makna hubungan simbol dengan sila-sila Pancasila sebagai satu kesatuan dalam keh</v>
          </cell>
        </row>
        <row r="44">
          <cell r="B44">
            <v>41</v>
          </cell>
          <cell r="C44" t="str">
            <v>NARESWARI MASAYU PUSPANINGRUM</v>
          </cell>
          <cell r="D44">
            <v>83.333333333333329</v>
          </cell>
          <cell r="E44" t="str">
            <v>B</v>
          </cell>
          <cell r="F44" t="str">
            <v>Ananda Nareswari Masayu Puspaningrum baik dalam menceritakan makna hubungan simbol dengan sila-sila Pancasila sebagai satu kesatuan dalam kehidupan sehari-hari.  Baik dalam menceritakan makna hubungan simbol dengan sila-sila Pancasila sebagai satu kesatua</v>
          </cell>
        </row>
        <row r="45">
          <cell r="B45">
            <v>42</v>
          </cell>
          <cell r="C45" t="str">
            <v>NOVA SASMYTA</v>
          </cell>
          <cell r="D45">
            <v>83.333333333333329</v>
          </cell>
          <cell r="E45" t="str">
            <v>B</v>
          </cell>
          <cell r="F45" t="str">
            <v>Ananda Nova Sasmyta baik dalam menceritakan makna hubungan simbol dengan sila-sila Pancasila sebagai satu kesatuan dalam kehidupan sehari-hari.  Baik dalam menceritakan makna hubungan simbol dengan sila-sila Pancasila sebagai satu kesatuan dalam kehidupan</v>
          </cell>
        </row>
        <row r="46">
          <cell r="B46">
            <v>43</v>
          </cell>
          <cell r="C46" t="str">
            <v>RIDHA RAHMATUL AULA RIDWAN</v>
          </cell>
          <cell r="D46">
            <v>83.333333333333329</v>
          </cell>
          <cell r="E46" t="str">
            <v>B</v>
          </cell>
          <cell r="F46" t="str">
            <v>Ananda Ridha Rahmatul Aula Ridwan baik dalam menceritakan makna hubungan simbol dengan sila-sila Pancasila sebagai satu kesatuan dalam kehidupan sehari-hari.  Baik dalam menceritakan makna hubungan simbol dengan sila-sila Pancasila sebagai satu kesatuan d</v>
          </cell>
        </row>
        <row r="47">
          <cell r="B47">
            <v>44</v>
          </cell>
          <cell r="C47" t="str">
            <v>RIFDA SALSABILA PURNAMA</v>
          </cell>
          <cell r="D47">
            <v>83.333333333333329</v>
          </cell>
          <cell r="E47" t="str">
            <v>B</v>
          </cell>
          <cell r="F47" t="str">
            <v>Ananda Rifda Salsabila Purnama baik dalam menceritakan makna hubungan simbol dengan sila-sila Pancasila sebagai satu kesatuan dalam kehidupan sehari-hari.  Baik dalam menceritakan makna hubungan simbol dengan sila-sila Pancasila sebagai satu kesatuan dala</v>
          </cell>
        </row>
        <row r="48">
          <cell r="B48">
            <v>45</v>
          </cell>
          <cell r="C48" t="str">
            <v>RIZKI INTAN KURNIAENDAH</v>
          </cell>
          <cell r="D48">
            <v>83.333333333333329</v>
          </cell>
          <cell r="E48" t="str">
            <v>B</v>
          </cell>
          <cell r="F48" t="str">
            <v>Ananda Rizki Intan Kurniaendah baik dalam menceritakan makna hubungan simbol dengan sila-sila Pancasila sebagai satu kesatuan dalam kehidupan sehari-hari.  Baik dalam menceritakan makna hubungan simbol dengan sila-sila Pancasila sebagai satu kesatuan dala</v>
          </cell>
        </row>
        <row r="49">
          <cell r="B49">
            <v>46</v>
          </cell>
          <cell r="C49" t="str">
            <v>RIZKY FIRMANSYAH</v>
          </cell>
          <cell r="D49">
            <v>83.333333333333329</v>
          </cell>
          <cell r="E49" t="str">
            <v>B</v>
          </cell>
          <cell r="F49" t="str">
            <v>Ananda Rizky Firmansyah baik dalam menceritakan makna hubungan simbol dengan sila-sila Pancasila sebagai satu kesatuan dalam kehidupan sehari-hari.  Baik dalam menceritakan makna hubungan simbol dengan sila-sila Pancasila sebagai satu kesatuan dalam kehid</v>
          </cell>
        </row>
        <row r="50">
          <cell r="B50">
            <v>47</v>
          </cell>
          <cell r="C50" t="str">
            <v>SAFIRA NUR LAYLA RAMADHANI</v>
          </cell>
          <cell r="D50">
            <v>83.333333333333329</v>
          </cell>
          <cell r="E50" t="str">
            <v>B</v>
          </cell>
          <cell r="F50" t="str">
            <v>Ananda Safira Nur Layla Ramadhani baik dalam menceritakan makna hubungan simbol dengan sila-sila Pancasila sebagai satu kesatuan dalam kehidupan sehari-hari.  Baik dalam menceritakan makna hubungan simbol dengan sila-sila Pancasila sebagai satu kesatuan d</v>
          </cell>
        </row>
        <row r="51">
          <cell r="B51">
            <v>48</v>
          </cell>
          <cell r="C51" t="str">
            <v>SHANASTRI RUFAIDA</v>
          </cell>
          <cell r="D51">
            <v>83.333333333333329</v>
          </cell>
          <cell r="E51" t="str">
            <v>B</v>
          </cell>
          <cell r="F51" t="str">
            <v>Ananda Shanastri Rufaida baik dalam menceritakan makna hubungan simbol dengan sila-sila Pancasila sebagai satu kesatuan dalam kehidupan sehari-hari.  Baik dalam menceritakan makna hubungan simbol dengan sila-sila Pancasila sebagai satu kesatuan dalam kehi</v>
          </cell>
        </row>
        <row r="52">
          <cell r="B52">
            <v>49</v>
          </cell>
          <cell r="C52" t="str">
            <v>SHIAM SAHARA</v>
          </cell>
          <cell r="D52">
            <v>83.333333333333329</v>
          </cell>
          <cell r="E52" t="str">
            <v>B</v>
          </cell>
          <cell r="F52" t="str">
            <v>Ananda Shiam Sahara baik dalam menceritakan makna hubungan simbol dengan sila-sila Pancasila sebagai satu kesatuan dalam kehidupan sehari-hari.  Baik dalam menceritakan makna hubungan simbol dengan sila-sila Pancasila sebagai satu kesatuan dalam kehidupan</v>
          </cell>
        </row>
        <row r="53">
          <cell r="B53">
            <v>50</v>
          </cell>
          <cell r="C53" t="str">
            <v>SUSAN APRILIA PUTRI</v>
          </cell>
          <cell r="D53">
            <v>83.333333333333329</v>
          </cell>
          <cell r="E53" t="str">
            <v>B</v>
          </cell>
          <cell r="F53" t="str">
            <v>Ananda Susan Aprilia Putri baik dalam menceritakan makna hubungan simbol dengan sila-sila Pancasila sebagai satu kesatuan dalam kehidupan sehari-hari.  Baik dalam menceritakan makna hubungan simbol dengan sila-sila Pancasila sebagai satu kesatuan dalam ke</v>
          </cell>
        </row>
      </sheetData>
      <sheetData sheetId="44"/>
      <sheetData sheetId="45">
        <row r="4">
          <cell r="B4">
            <v>1</v>
          </cell>
          <cell r="C4" t="str">
            <v>AZKA AFINA KHOIRUL IZA</v>
          </cell>
          <cell r="D4">
            <v>78.8</v>
          </cell>
          <cell r="E4" t="str">
            <v>C</v>
          </cell>
          <cell r="F4" t="str">
            <v>Ananda Azka Afina Khoirul Iza baik dalam Mempraktikkan variasi gerak dasar lokomotor, non-lokomotor, dan manipulatif sesuai dengan konsep tubuh, ruang, usaha, dan keterhubungan dalam permainan bola besar sederhana dan atau tradisional*.  Cukup dalam Mempr</v>
          </cell>
        </row>
        <row r="5">
          <cell r="B5">
            <v>2</v>
          </cell>
          <cell r="C5" t="str">
            <v>BAGUS WIDA KANAKA</v>
          </cell>
          <cell r="D5">
            <v>78.8</v>
          </cell>
          <cell r="E5" t="str">
            <v>C</v>
          </cell>
          <cell r="F5" t="str">
            <v>Ananda Bagus Wida Kanaka baik dalam Mempraktikkan variasi gerak dasar lokomotor, non-lokomotor, dan manipulatif sesuai dengan konsep tubuh, ruang, usaha, dan keterhubungan dalam permainan bola besar sederhana dan atau tradisional*.  Cukup dalam Mempraktik</v>
          </cell>
        </row>
        <row r="6">
          <cell r="B6">
            <v>3</v>
          </cell>
          <cell r="C6" t="str">
            <v>DENI FIRYA ATHALLAH PRADINAYA</v>
          </cell>
          <cell r="D6">
            <v>78.8</v>
          </cell>
          <cell r="E6" t="str">
            <v>C</v>
          </cell>
          <cell r="F6" t="str">
            <v>Ananda Deni Firya Athallah Pradinaya baik dalam Mempraktikkan variasi gerak dasar lokomotor, non-lokomotor, dan manipulatif sesuai dengan konsep tubuh, ruang, usaha, dan keterhubungan dalam permainan bola besar sederhana dan atau tradisional*.  Cukup dala</v>
          </cell>
        </row>
        <row r="7">
          <cell r="B7">
            <v>4</v>
          </cell>
          <cell r="C7" t="str">
            <v>DEWI GALUH MULANSARI</v>
          </cell>
          <cell r="D7">
            <v>78.8</v>
          </cell>
          <cell r="E7" t="str">
            <v>C</v>
          </cell>
          <cell r="F7" t="str">
            <v>Ananda Dewi Galuh Mulansari baik dalam Mempraktikkan variasi gerak dasar lokomotor, non-lokomotor, dan manipulatif sesuai dengan konsep tubuh, ruang, usaha, dan keterhubungan dalam permainan bola besar sederhana dan atau tradisional*.  Cukup dalam Memprak</v>
          </cell>
        </row>
        <row r="8">
          <cell r="B8">
            <v>5</v>
          </cell>
          <cell r="C8" t="str">
            <v>DIAN PUJI LESTARI</v>
          </cell>
          <cell r="D8">
            <v>78.8</v>
          </cell>
          <cell r="E8" t="str">
            <v>C</v>
          </cell>
          <cell r="F8" t="str">
            <v>Ananda Dian Puji Lestari baik dalam Mempraktikkan variasi gerak dasar lokomotor, non-lokomotor, dan manipulatif sesuai dengan konsep tubuh, ruang, usaha, dan keterhubungan dalam permainan bola besar sederhana dan atau tradisional*.  Cukup dalam Mempraktik</v>
          </cell>
        </row>
        <row r="9">
          <cell r="B9">
            <v>6</v>
          </cell>
          <cell r="C9" t="str">
            <v>Hafidz Langgeng Prasetyo</v>
          </cell>
          <cell r="D9">
            <v>78.8</v>
          </cell>
          <cell r="E9" t="str">
            <v>C</v>
          </cell>
          <cell r="F9" t="str">
            <v>Ananda Hafidz Langgeng Prasetyo baik dalam Mempraktikkan variasi gerak dasar lokomotor, non-lokomotor, dan manipulatif sesuai dengan konsep tubuh, ruang, usaha, dan keterhubungan dalam permainan bola besar sederhana dan atau tradisional*.  Cukup dalam Mem</v>
          </cell>
        </row>
        <row r="10">
          <cell r="B10">
            <v>7</v>
          </cell>
          <cell r="C10" t="str">
            <v>JALU ARTHA AJI MANGGALA HANDOKO</v>
          </cell>
          <cell r="D10">
            <v>78.8</v>
          </cell>
          <cell r="E10" t="str">
            <v>C</v>
          </cell>
          <cell r="F10" t="str">
            <v>Ananda Jalu Artha Aji Manggala Handoko baik dalam Mempraktikkan variasi gerak dasar lokomotor, non-lokomotor, dan manipulatif sesuai dengan konsep tubuh, ruang, usaha, dan keterhubungan dalam permainan bola besar sederhana dan atau tradisional*.  Cukup da</v>
          </cell>
        </row>
        <row r="11">
          <cell r="B11">
            <v>8</v>
          </cell>
          <cell r="C11" t="str">
            <v>LAURENDHO RADIEFCA MURDIONO</v>
          </cell>
          <cell r="D11">
            <v>78.8</v>
          </cell>
          <cell r="E11" t="str">
            <v>C</v>
          </cell>
          <cell r="F11" t="str">
            <v xml:space="preserve">Ananda Laurendho Radiefca Murdiono baik dalam Mempraktikkan variasi gerak dasar lokomotor, non-lokomotor, dan manipulatif sesuai dengan konsep tubuh, ruang, usaha, dan keterhubungan dalam permainan bola besar sederhana dan atau tradisional*.  Cukup dalam </v>
          </cell>
        </row>
        <row r="12">
          <cell r="B12">
            <v>9</v>
          </cell>
          <cell r="C12" t="str">
            <v>MARSYA MAYDINA DWI RISQITA</v>
          </cell>
          <cell r="D12">
            <v>78.8</v>
          </cell>
          <cell r="E12" t="str">
            <v>C</v>
          </cell>
          <cell r="F12" t="str">
            <v>Ananda Marsya Maydina Dwi Risqita baik dalam Mempraktikkan variasi gerak dasar lokomotor, non-lokomotor, dan manipulatif sesuai dengan konsep tubuh, ruang, usaha, dan keterhubungan dalam permainan bola besar sederhana dan atau tradisional*.  Cukup dalam M</v>
          </cell>
        </row>
        <row r="13">
          <cell r="B13">
            <v>10</v>
          </cell>
          <cell r="C13" t="str">
            <v>MILA SARASWATI</v>
          </cell>
          <cell r="D13">
            <v>78.8</v>
          </cell>
          <cell r="E13" t="str">
            <v>C</v>
          </cell>
          <cell r="F13" t="str">
            <v>Ananda Mila Saraswati baik dalam Mempraktikkan variasi gerak dasar lokomotor, non-lokomotor, dan manipulatif sesuai dengan konsep tubuh, ruang, usaha, dan keterhubungan dalam permainan bola besar sederhana dan atau tradisional*.  Cukup dalam Mempraktikkan</v>
          </cell>
        </row>
        <row r="14">
          <cell r="B14">
            <v>11</v>
          </cell>
          <cell r="C14" t="str">
            <v>MUHAMMAD ARKAN ALLY RACHMAD</v>
          </cell>
          <cell r="D14">
            <v>78.8</v>
          </cell>
          <cell r="E14" t="str">
            <v>C</v>
          </cell>
          <cell r="F14" t="str">
            <v xml:space="preserve">Ananda Muhammad Arkan Ally Rachmad baik dalam Mempraktikkan variasi gerak dasar lokomotor, non-lokomotor, dan manipulatif sesuai dengan konsep tubuh, ruang, usaha, dan keterhubungan dalam permainan bola besar sederhana dan atau tradisional*.  Cukup dalam </v>
          </cell>
        </row>
        <row r="15">
          <cell r="B15">
            <v>12</v>
          </cell>
          <cell r="C15" t="str">
            <v>MUHAMMAD REVIAN ABDULLOH FAQIH</v>
          </cell>
          <cell r="D15">
            <v>78.8</v>
          </cell>
          <cell r="E15" t="str">
            <v>C</v>
          </cell>
          <cell r="F15" t="str">
            <v>Ananda Muhammad Revian Abdulloh Faqih baik dalam Mempraktikkan variasi gerak dasar lokomotor, non-lokomotor, dan manipulatif sesuai dengan konsep tubuh, ruang, usaha, dan keterhubungan dalam permainan bola besar sederhana dan atau tradisional*.  Cukup dal</v>
          </cell>
        </row>
        <row r="16">
          <cell r="B16">
            <v>13</v>
          </cell>
          <cell r="C16" t="str">
            <v>NABILA AYUNINGTIAS</v>
          </cell>
          <cell r="D16">
            <v>78.8</v>
          </cell>
          <cell r="E16" t="str">
            <v>C</v>
          </cell>
          <cell r="F16" t="str">
            <v>Ananda Nabila Ayuningtias baik dalam Mempraktikkan variasi gerak dasar lokomotor, non-lokomotor, dan manipulatif sesuai dengan konsep tubuh, ruang, usaha, dan keterhubungan dalam permainan bola besar sederhana dan atau tradisional*.  Cukup dalam Memprakti</v>
          </cell>
        </row>
        <row r="17">
          <cell r="B17">
            <v>14</v>
          </cell>
          <cell r="C17" t="str">
            <v>NARESWARI MASAYU PUSPANINGRUM</v>
          </cell>
          <cell r="D17">
            <v>78.8</v>
          </cell>
          <cell r="E17" t="str">
            <v>C</v>
          </cell>
          <cell r="F17" t="str">
            <v>Ananda Nareswari Masayu Puspaningrum baik dalam Mempraktikkan variasi gerak dasar lokomotor, non-lokomotor, dan manipulatif sesuai dengan konsep tubuh, ruang, usaha, dan keterhubungan dalam permainan bola besar sederhana dan atau tradisional*.  Cukup dala</v>
          </cell>
        </row>
        <row r="18">
          <cell r="B18">
            <v>15</v>
          </cell>
          <cell r="C18" t="str">
            <v>NOVA SASMYTA</v>
          </cell>
          <cell r="D18">
            <v>78.8</v>
          </cell>
          <cell r="E18" t="str">
            <v>C</v>
          </cell>
          <cell r="F18" t="str">
            <v>Ananda Nova Sasmyta baik dalam Mempraktikkan variasi gerak dasar lokomotor, non-lokomotor, dan manipulatif sesuai dengan konsep tubuh, ruang, usaha, dan keterhubungan dalam permainan bola besar sederhana dan atau tradisional*.  Cukup dalam Mempraktikkan v</v>
          </cell>
        </row>
        <row r="19">
          <cell r="B19">
            <v>16</v>
          </cell>
          <cell r="C19" t="str">
            <v>RIDHA RAHMATUL AULA RIDWAN</v>
          </cell>
          <cell r="D19">
            <v>78.8</v>
          </cell>
          <cell r="E19" t="str">
            <v>C</v>
          </cell>
          <cell r="F19" t="str">
            <v>Ananda Ridha Rahmatul Aula Ridwan baik dalam Mempraktikkan variasi gerak dasar lokomotor, non-lokomotor, dan manipulatif sesuai dengan konsep tubuh, ruang, usaha, dan keterhubungan dalam permainan bola besar sederhana dan atau tradisional*.  Cukup dalam M</v>
          </cell>
        </row>
        <row r="20">
          <cell r="B20">
            <v>17</v>
          </cell>
          <cell r="C20" t="str">
            <v>RIFDA SALSABILA PURNAMA</v>
          </cell>
          <cell r="D20">
            <v>78.8</v>
          </cell>
          <cell r="E20" t="str">
            <v>C</v>
          </cell>
          <cell r="F20" t="str">
            <v>Ananda Rifda Salsabila Purnama baik dalam Mempraktikkan variasi gerak dasar lokomotor, non-lokomotor, dan manipulatif sesuai dengan konsep tubuh, ruang, usaha, dan keterhubungan dalam permainan bola besar sederhana dan atau tradisional*.  Cukup dalam Memp</v>
          </cell>
        </row>
        <row r="21">
          <cell r="B21">
            <v>18</v>
          </cell>
          <cell r="C21" t="str">
            <v>RIZKI INTAN KURNIAENDAH</v>
          </cell>
          <cell r="D21">
            <v>78.8</v>
          </cell>
          <cell r="E21" t="str">
            <v>C</v>
          </cell>
          <cell r="F21" t="str">
            <v>Ananda Rizki Intan Kurniaendah baik dalam Mempraktikkan variasi gerak dasar lokomotor, non-lokomotor, dan manipulatif sesuai dengan konsep tubuh, ruang, usaha, dan keterhubungan dalam permainan bola besar sederhana dan atau tradisional*.  Cukup dalam Memp</v>
          </cell>
        </row>
        <row r="22">
          <cell r="B22">
            <v>19</v>
          </cell>
          <cell r="C22" t="str">
            <v>RIZKY FIRMANSYAH</v>
          </cell>
          <cell r="D22">
            <v>78.8</v>
          </cell>
          <cell r="E22" t="str">
            <v>C</v>
          </cell>
          <cell r="F22" t="str">
            <v>Ananda Rizky Firmansyah baik dalam Mempraktikkan variasi gerak dasar lokomotor, non-lokomotor, dan manipulatif sesuai dengan konsep tubuh, ruang, usaha, dan keterhubungan dalam permainan bola besar sederhana dan atau tradisional*.  Cukup dalam Mempraktikk</v>
          </cell>
        </row>
        <row r="23">
          <cell r="B23">
            <v>20</v>
          </cell>
          <cell r="C23" t="str">
            <v>SAFIRA NUR LAYLA RAMADHANI</v>
          </cell>
          <cell r="D23">
            <v>78.8</v>
          </cell>
          <cell r="E23" t="str">
            <v>C</v>
          </cell>
          <cell r="F23" t="str">
            <v>Ananda Safira Nur Layla Ramadhani baik dalam Mempraktikkan variasi gerak dasar lokomotor, non-lokomotor, dan manipulatif sesuai dengan konsep tubuh, ruang, usaha, dan keterhubungan dalam permainan bola besar sederhana dan atau tradisional*.  Cukup dalam M</v>
          </cell>
        </row>
        <row r="24">
          <cell r="B24">
            <v>21</v>
          </cell>
          <cell r="C24" t="str">
            <v>SHANASTRI RUFAIDA</v>
          </cell>
          <cell r="D24">
            <v>74</v>
          </cell>
          <cell r="E24" t="str">
            <v>C</v>
          </cell>
          <cell r="F24" t="str">
            <v>Ananda Shanastri Rufaida baik dalam Mempraktikkan variasi gerak dasar lokomotor, non-lokomotor, dan manipulatif sesuai dengan konsep tubuh, ruang, usaha, dan keterhubungan dalam permainan bola besar sederhana dan atau tradisional*.  Cukup dalam Mempraktik</v>
          </cell>
        </row>
        <row r="25">
          <cell r="B25">
            <v>22</v>
          </cell>
          <cell r="C25" t="str">
            <v>SHIAM SAHARA</v>
          </cell>
          <cell r="D25">
            <v>78.8</v>
          </cell>
          <cell r="E25" t="str">
            <v>C</v>
          </cell>
          <cell r="F25" t="str">
            <v>Ananda Shiam Sahara baik dalam Mempraktikkan variasi gerak dasar lokomotor, non-lokomotor, dan manipulatif sesuai dengan konsep tubuh, ruang, usaha, dan keterhubungan dalam permainan bola besar sederhana dan atau tradisional*.  Cukup dalam Mempraktikkan v</v>
          </cell>
        </row>
        <row r="26">
          <cell r="B26">
            <v>23</v>
          </cell>
          <cell r="C26" t="str">
            <v>SUSAN APRILIA PUTRI</v>
          </cell>
          <cell r="D26">
            <v>78.8</v>
          </cell>
          <cell r="E26" t="str">
            <v>C</v>
          </cell>
          <cell r="F26" t="str">
            <v>Ananda Susan Aprilia Putri baik dalam Mempraktikkan variasi gerak dasar lokomotor, non-lokomotor, dan manipulatif sesuai dengan konsep tubuh, ruang, usaha, dan keterhubungan dalam permainan bola besar sederhana dan atau tradisional*.  Cukup dalam Memprakt</v>
          </cell>
        </row>
        <row r="27">
          <cell r="B27">
            <v>24</v>
          </cell>
          <cell r="C27" t="str">
            <v>SYIFAUL CHUSNA BANATU ROHMI HADI</v>
          </cell>
          <cell r="D27">
            <v>78.8</v>
          </cell>
          <cell r="E27" t="str">
            <v>C</v>
          </cell>
          <cell r="F27" t="str">
            <v>Ananda Syifaul Chusna Banatu Rohmi Hadi baik dalam Mempraktikkan variasi gerak dasar lokomotor, non-lokomotor, dan manipulatif sesuai dengan konsep tubuh, ruang, usaha, dan keterhubungan dalam permainan bola besar sederhana dan atau tradisional*.  Cukup d</v>
          </cell>
        </row>
        <row r="28">
          <cell r="B28">
            <v>25</v>
          </cell>
          <cell r="C28" t="str">
            <v>VANESSA VICKY AYU LESTARI</v>
          </cell>
          <cell r="D28">
            <v>78.8</v>
          </cell>
          <cell r="E28" t="str">
            <v>C</v>
          </cell>
          <cell r="F28" t="str">
            <v>Ananda Vanessa Vicky Ayu Lestari baik dalam Mempraktikkan variasi gerak dasar lokomotor, non-lokomotor, dan manipulatif sesuai dengan konsep tubuh, ruang, usaha, dan keterhubungan dalam permainan bola besar sederhana dan atau tradisional*.  Cukup dalam Me</v>
          </cell>
        </row>
        <row r="29">
          <cell r="B29">
            <v>26</v>
          </cell>
          <cell r="C29" t="str">
            <v>WIBI NUR FIRMANSYAH</v>
          </cell>
          <cell r="D29">
            <v>78.8</v>
          </cell>
          <cell r="E29" t="str">
            <v>C</v>
          </cell>
          <cell r="F29" t="str">
            <v>Ananda Wibi Nur Firmansyah baik dalam Mempraktikkan variasi gerak dasar lokomotor, non-lokomotor, dan manipulatif sesuai dengan konsep tubuh, ruang, usaha, dan keterhubungan dalam permainan bola besar sederhana dan atau tradisional*.  Cukup dalam Memprakt</v>
          </cell>
        </row>
        <row r="30">
          <cell r="B30">
            <v>27</v>
          </cell>
          <cell r="C30" t="str">
            <v>ZULFIDA NURUL MAZIDAH</v>
          </cell>
          <cell r="D30">
            <v>78.8</v>
          </cell>
          <cell r="E30" t="str">
            <v>C</v>
          </cell>
          <cell r="F30" t="str">
            <v>Ananda Zulfida Nurul Mazidah baik dalam Mempraktikkan variasi gerak dasar lokomotor, non-lokomotor, dan manipulatif sesuai dengan konsep tubuh, ruang, usaha, dan keterhubungan dalam permainan bola besar sederhana dan atau tradisional*.  Cukup dalam Mempra</v>
          </cell>
        </row>
        <row r="31">
          <cell r="B31">
            <v>28</v>
          </cell>
          <cell r="C31" t="str">
            <v>AZKA AFINA KHOIRUL IZA</v>
          </cell>
          <cell r="D31">
            <v>78.8</v>
          </cell>
          <cell r="E31" t="str">
            <v>C</v>
          </cell>
          <cell r="F31" t="str">
            <v>Ananda Azka Afina Khoirul Iza baik dalam Mempraktikkan variasi gerak dasar lokomotor, non-lokomotor, dan manipulatif sesuai dengan konsep tubuh, ruang, usaha, dan keterhubungan dalam permainan bola besar sederhana dan atau tradisional*.  Cukup dalam Mempr</v>
          </cell>
        </row>
        <row r="32">
          <cell r="B32">
            <v>29</v>
          </cell>
          <cell r="C32" t="str">
            <v>BAGUS WIDA KANAKA</v>
          </cell>
          <cell r="D32">
            <v>78.8</v>
          </cell>
          <cell r="E32" t="str">
            <v>C</v>
          </cell>
          <cell r="F32" t="str">
            <v>Ananda Bagus Wida Kanaka baik dalam Mempraktikkan variasi gerak dasar lokomotor, non-lokomotor, dan manipulatif sesuai dengan konsep tubuh, ruang, usaha, dan keterhubungan dalam permainan bola besar sederhana dan atau tradisional*.  Cukup dalam Mempraktik</v>
          </cell>
        </row>
        <row r="33">
          <cell r="B33">
            <v>30</v>
          </cell>
          <cell r="C33" t="str">
            <v>DENI FIRYA ATHALLAH PRADINAYA</v>
          </cell>
          <cell r="D33">
            <v>78.8</v>
          </cell>
          <cell r="E33" t="str">
            <v>C</v>
          </cell>
          <cell r="F33" t="str">
            <v>Ananda Deni Firya Athallah Pradinaya baik dalam Mempraktikkan variasi gerak dasar lokomotor, non-lokomotor, dan manipulatif sesuai dengan konsep tubuh, ruang, usaha, dan keterhubungan dalam permainan bola besar sederhana dan atau tradisional*.  Cukup dala</v>
          </cell>
        </row>
        <row r="34">
          <cell r="B34">
            <v>31</v>
          </cell>
          <cell r="C34" t="str">
            <v>DEWI GALUH MULANSARI</v>
          </cell>
          <cell r="D34">
            <v>78.8</v>
          </cell>
          <cell r="E34" t="str">
            <v>C</v>
          </cell>
          <cell r="F34" t="str">
            <v>Ananda Dewi Galuh Mulansari baik dalam Mempraktikkan variasi gerak dasar lokomotor, non-lokomotor, dan manipulatif sesuai dengan konsep tubuh, ruang, usaha, dan keterhubungan dalam permainan bola besar sederhana dan atau tradisional*.  Cukup dalam Memprak</v>
          </cell>
        </row>
        <row r="35">
          <cell r="B35">
            <v>32</v>
          </cell>
          <cell r="C35" t="str">
            <v>DIAN PUJI LESTARI</v>
          </cell>
          <cell r="D35">
            <v>78.8</v>
          </cell>
          <cell r="E35" t="str">
            <v>C</v>
          </cell>
          <cell r="F35" t="str">
            <v>Ananda Dian Puji Lestari baik dalam Mempraktikkan variasi gerak dasar lokomotor, non-lokomotor, dan manipulatif sesuai dengan konsep tubuh, ruang, usaha, dan keterhubungan dalam permainan bola besar sederhana dan atau tradisional*.  Cukup dalam Mempraktik</v>
          </cell>
        </row>
        <row r="36">
          <cell r="B36">
            <v>33</v>
          </cell>
          <cell r="C36" t="str">
            <v>Hafidz Langgeng Prasetyo</v>
          </cell>
          <cell r="D36">
            <v>78.8</v>
          </cell>
          <cell r="E36" t="str">
            <v>C</v>
          </cell>
          <cell r="F36" t="str">
            <v>Ananda Hafidz Langgeng Prasetyo baik dalam Mempraktikkan variasi gerak dasar lokomotor, non-lokomotor, dan manipulatif sesuai dengan konsep tubuh, ruang, usaha, dan keterhubungan dalam permainan bola besar sederhana dan atau tradisional*.  Cukup dalam Mem</v>
          </cell>
        </row>
        <row r="37">
          <cell r="B37">
            <v>34</v>
          </cell>
          <cell r="C37" t="str">
            <v>JALU ARTHA AJI MANGGALA HANDOKO</v>
          </cell>
          <cell r="D37">
            <v>78.8</v>
          </cell>
          <cell r="E37" t="str">
            <v>C</v>
          </cell>
          <cell r="F37" t="str">
            <v>Ananda Jalu Artha Aji Manggala Handoko baik dalam Mempraktikkan variasi gerak dasar lokomotor, non-lokomotor, dan manipulatif sesuai dengan konsep tubuh, ruang, usaha, dan keterhubungan dalam permainan bola besar sederhana dan atau tradisional*.  Cukup da</v>
          </cell>
        </row>
        <row r="38">
          <cell r="B38">
            <v>35</v>
          </cell>
          <cell r="C38" t="str">
            <v>LAURENDHO RADIEFCA MURDIONO</v>
          </cell>
          <cell r="D38">
            <v>78.8</v>
          </cell>
          <cell r="E38" t="str">
            <v>C</v>
          </cell>
          <cell r="F38" t="str">
            <v xml:space="preserve">Ananda Laurendho Radiefca Murdiono baik dalam Mempraktikkan variasi gerak dasar lokomotor, non-lokomotor, dan manipulatif sesuai dengan konsep tubuh, ruang, usaha, dan keterhubungan dalam permainan bola besar sederhana dan atau tradisional*.  Cukup dalam </v>
          </cell>
        </row>
        <row r="39">
          <cell r="B39">
            <v>36</v>
          </cell>
          <cell r="C39" t="str">
            <v>MARSYA MAYDINA DWI RISQITA</v>
          </cell>
          <cell r="D39">
            <v>78.8</v>
          </cell>
          <cell r="E39" t="str">
            <v>C</v>
          </cell>
          <cell r="F39" t="str">
            <v>Ananda Marsya Maydina Dwi Risqita baik dalam Mempraktikkan variasi gerak dasar lokomotor, non-lokomotor, dan manipulatif sesuai dengan konsep tubuh, ruang, usaha, dan keterhubungan dalam permainan bola besar sederhana dan atau tradisional*.  Cukup dalam M</v>
          </cell>
        </row>
        <row r="40">
          <cell r="B40">
            <v>37</v>
          </cell>
          <cell r="C40" t="str">
            <v>MILA SARASWATI</v>
          </cell>
          <cell r="D40">
            <v>78.8</v>
          </cell>
          <cell r="E40" t="str">
            <v>C</v>
          </cell>
          <cell r="F40" t="str">
            <v>Ananda Mila Saraswati baik dalam Mempraktikkan variasi gerak dasar lokomotor, non-lokomotor, dan manipulatif sesuai dengan konsep tubuh, ruang, usaha, dan keterhubungan dalam permainan bola besar sederhana dan atau tradisional*.  Cukup dalam Mempraktikkan</v>
          </cell>
        </row>
        <row r="41">
          <cell r="B41">
            <v>38</v>
          </cell>
          <cell r="C41" t="str">
            <v>MUHAMMAD ARKAN ALLY RACHMAD</v>
          </cell>
          <cell r="D41">
            <v>78.8</v>
          </cell>
          <cell r="E41" t="str">
            <v>C</v>
          </cell>
          <cell r="F41" t="str">
            <v xml:space="preserve">Ananda Muhammad Arkan Ally Rachmad baik dalam Mempraktikkan variasi gerak dasar lokomotor, non-lokomotor, dan manipulatif sesuai dengan konsep tubuh, ruang, usaha, dan keterhubungan dalam permainan bola besar sederhana dan atau tradisional*.  Cukup dalam </v>
          </cell>
        </row>
        <row r="42">
          <cell r="B42">
            <v>39</v>
          </cell>
          <cell r="C42" t="str">
            <v>MUHAMMAD REVIAN ABDULLOH FAQIH</v>
          </cell>
          <cell r="D42">
            <v>78.8</v>
          </cell>
          <cell r="E42" t="str">
            <v>C</v>
          </cell>
          <cell r="F42" t="str">
            <v>Ananda Muhammad Revian Abdulloh Faqih baik dalam Mempraktikkan variasi gerak dasar lokomotor, non-lokomotor, dan manipulatif sesuai dengan konsep tubuh, ruang, usaha, dan keterhubungan dalam permainan bola besar sederhana dan atau tradisional*.  Cukup dal</v>
          </cell>
        </row>
        <row r="43">
          <cell r="B43">
            <v>40</v>
          </cell>
          <cell r="C43" t="str">
            <v>NABILA AYUNINGTIAS</v>
          </cell>
          <cell r="D43">
            <v>78.8</v>
          </cell>
          <cell r="E43" t="str">
            <v>C</v>
          </cell>
          <cell r="F43" t="str">
            <v>Ananda Nabila Ayuningtias baik dalam Mempraktikkan variasi gerak dasar lokomotor, non-lokomotor, dan manipulatif sesuai dengan konsep tubuh, ruang, usaha, dan keterhubungan dalam permainan bola besar sederhana dan atau tradisional*.  Cukup dalam Memprakti</v>
          </cell>
        </row>
        <row r="44">
          <cell r="B44">
            <v>41</v>
          </cell>
          <cell r="C44" t="str">
            <v>NARESWARI MASAYU PUSPANINGRUM</v>
          </cell>
          <cell r="D44">
            <v>78.8</v>
          </cell>
          <cell r="E44" t="str">
            <v>C</v>
          </cell>
          <cell r="F44" t="str">
            <v>Ananda Nareswari Masayu Puspaningrum baik dalam Mempraktikkan variasi gerak dasar lokomotor, non-lokomotor, dan manipulatif sesuai dengan konsep tubuh, ruang, usaha, dan keterhubungan dalam permainan bola besar sederhana dan atau tradisional*.  Cukup dala</v>
          </cell>
        </row>
        <row r="45">
          <cell r="B45">
            <v>42</v>
          </cell>
          <cell r="C45" t="str">
            <v>NOVA SASMYTA</v>
          </cell>
          <cell r="D45">
            <v>78.8</v>
          </cell>
          <cell r="E45" t="str">
            <v>C</v>
          </cell>
          <cell r="F45" t="str">
            <v>Ananda Nova Sasmyta baik dalam Mempraktikkan variasi gerak dasar lokomotor, non-lokomotor, dan manipulatif sesuai dengan konsep tubuh, ruang, usaha, dan keterhubungan dalam permainan bola besar sederhana dan atau tradisional*.  Cukup dalam Mempraktikkan v</v>
          </cell>
        </row>
        <row r="46">
          <cell r="B46">
            <v>43</v>
          </cell>
          <cell r="C46" t="str">
            <v>RIDHA RAHMATUL AULA RIDWAN</v>
          </cell>
          <cell r="D46">
            <v>78.8</v>
          </cell>
          <cell r="E46" t="str">
            <v>C</v>
          </cell>
          <cell r="F46" t="str">
            <v>Ananda Ridha Rahmatul Aula Ridwan baik dalam Mempraktikkan variasi gerak dasar lokomotor, non-lokomotor, dan manipulatif sesuai dengan konsep tubuh, ruang, usaha, dan keterhubungan dalam permainan bola besar sederhana dan atau tradisional*.  Cukup dalam M</v>
          </cell>
        </row>
        <row r="47">
          <cell r="B47">
            <v>44</v>
          </cell>
          <cell r="C47" t="str">
            <v>RIFDA SALSABILA PURNAMA</v>
          </cell>
          <cell r="D47">
            <v>78.8</v>
          </cell>
          <cell r="E47" t="str">
            <v>C</v>
          </cell>
          <cell r="F47" t="str">
            <v>Ananda Rifda Salsabila Purnama baik dalam Mempraktikkan variasi gerak dasar lokomotor, non-lokomotor, dan manipulatif sesuai dengan konsep tubuh, ruang, usaha, dan keterhubungan dalam permainan bola besar sederhana dan atau tradisional*.  Cukup dalam Memp</v>
          </cell>
        </row>
        <row r="48">
          <cell r="B48">
            <v>45</v>
          </cell>
          <cell r="C48" t="str">
            <v>RIZKI INTAN KURNIAENDAH</v>
          </cell>
          <cell r="D48">
            <v>78.8</v>
          </cell>
          <cell r="E48" t="str">
            <v>C</v>
          </cell>
          <cell r="F48" t="str">
            <v>Ananda Rizki Intan Kurniaendah baik dalam Mempraktikkan variasi gerak dasar lokomotor, non-lokomotor, dan manipulatif sesuai dengan konsep tubuh, ruang, usaha, dan keterhubungan dalam permainan bola besar sederhana dan atau tradisional*.  Cukup dalam Memp</v>
          </cell>
        </row>
        <row r="49">
          <cell r="B49">
            <v>46</v>
          </cell>
          <cell r="C49" t="str">
            <v>RIZKY FIRMANSYAH</v>
          </cell>
          <cell r="D49">
            <v>78.8</v>
          </cell>
          <cell r="E49" t="str">
            <v>C</v>
          </cell>
          <cell r="F49" t="str">
            <v>Ananda Rizky Firmansyah baik dalam Mempraktikkan variasi gerak dasar lokomotor, non-lokomotor, dan manipulatif sesuai dengan konsep tubuh, ruang, usaha, dan keterhubungan dalam permainan bola besar sederhana dan atau tradisional*.  Cukup dalam Mempraktikk</v>
          </cell>
        </row>
        <row r="50">
          <cell r="B50">
            <v>47</v>
          </cell>
          <cell r="C50" t="str">
            <v>SAFIRA NUR LAYLA RAMADHANI</v>
          </cell>
          <cell r="D50">
            <v>78.8</v>
          </cell>
          <cell r="E50" t="str">
            <v>C</v>
          </cell>
          <cell r="F50" t="str">
            <v>Ananda Safira Nur Layla Ramadhani baik dalam Mempraktikkan variasi gerak dasar lokomotor, non-lokomotor, dan manipulatif sesuai dengan konsep tubuh, ruang, usaha, dan keterhubungan dalam permainan bola besar sederhana dan atau tradisional*.  Cukup dalam M</v>
          </cell>
        </row>
        <row r="51">
          <cell r="B51">
            <v>48</v>
          </cell>
          <cell r="C51" t="str">
            <v>SHANASTRI RUFAIDA</v>
          </cell>
          <cell r="D51">
            <v>78.8</v>
          </cell>
          <cell r="E51" t="str">
            <v>C</v>
          </cell>
          <cell r="F51" t="str">
            <v>Ananda Shanastri Rufaida baik dalam Mempraktikkan variasi gerak dasar lokomotor, non-lokomotor, dan manipulatif sesuai dengan konsep tubuh, ruang, usaha, dan keterhubungan dalam permainan bola besar sederhana dan atau tradisional*.  Cukup dalam Mempraktik</v>
          </cell>
        </row>
        <row r="52">
          <cell r="B52">
            <v>49</v>
          </cell>
          <cell r="C52" t="str">
            <v>SHIAM SAHARA</v>
          </cell>
          <cell r="D52">
            <v>78.8</v>
          </cell>
          <cell r="E52" t="str">
            <v>C</v>
          </cell>
          <cell r="F52" t="str">
            <v>Ananda Shiam Sahara baik dalam Mempraktikkan variasi gerak dasar lokomotor, non-lokomotor, dan manipulatif sesuai dengan konsep tubuh, ruang, usaha, dan keterhubungan dalam permainan bola besar sederhana dan atau tradisional*.  Cukup dalam Mempraktikkan v</v>
          </cell>
        </row>
        <row r="53">
          <cell r="B53">
            <v>50</v>
          </cell>
          <cell r="C53" t="str">
            <v>SUSAN APRILIA PUTRI</v>
          </cell>
          <cell r="D53">
            <v>78.8</v>
          </cell>
          <cell r="E53" t="str">
            <v>C</v>
          </cell>
          <cell r="F53" t="str">
            <v>Ananda Susan Aprilia Putri baik dalam Mempraktikkan variasi gerak dasar lokomotor, non-lokomotor, dan manipulatif sesuai dengan konsep tubuh, ruang, usaha, dan keterhubungan dalam permainan bola besar sederhana dan atau tradisional*.  Cukup dalam Memprakt</v>
          </cell>
        </row>
      </sheetData>
      <sheetData sheetId="46"/>
      <sheetData sheetId="47">
        <row r="4">
          <cell r="B4">
            <v>1</v>
          </cell>
          <cell r="C4" t="str">
            <v>AZKA AFINA KHOIRUL IZA</v>
          </cell>
          <cell r="D4">
            <v>80</v>
          </cell>
          <cell r="E4" t="str">
            <v>B</v>
          </cell>
          <cell r="F4" t="str">
            <v xml:space="preserve">Ananda Azka Afina Khoirul Iza baik dalam Menyajikan laporan hasil pengamatan tentang bentuk dan fungsi bagian tubuh hewan dan tumbuhan.  Cukup dalam Menyajikan laporan hasil percobaan tentang sifat-sifat cahaya. </v>
          </cell>
        </row>
        <row r="5">
          <cell r="B5">
            <v>2</v>
          </cell>
          <cell r="C5" t="str">
            <v>BAGUS WIDA KANAKA</v>
          </cell>
          <cell r="D5">
            <v>80</v>
          </cell>
          <cell r="E5" t="str">
            <v>B</v>
          </cell>
          <cell r="F5" t="str">
            <v xml:space="preserve">Ananda Bagus Wida Kanaka baik dalam Menyajikan laporan hasil pengamatan tentang bentuk dan fungsi bagian tubuh hewan dan tumbuhan.  Cukup dalam Menyajikan laporan hasil percobaan tentang sifat-sifat cahaya. </v>
          </cell>
        </row>
        <row r="6">
          <cell r="B6">
            <v>3</v>
          </cell>
          <cell r="C6" t="str">
            <v>DENI FIRYA ATHALLAH PRADINAYA</v>
          </cell>
          <cell r="D6">
            <v>80</v>
          </cell>
          <cell r="E6" t="str">
            <v>B</v>
          </cell>
          <cell r="F6" t="str">
            <v xml:space="preserve">Ananda Deni Firya Athallah Pradinaya baik dalam Menyajikan laporan hasil pengamatan tentang bentuk dan fungsi bagian tubuh hewan dan tumbuhan.  Cukup dalam Menyajikan laporan hasil percobaan tentang sifat-sifat cahaya. </v>
          </cell>
        </row>
        <row r="7">
          <cell r="B7">
            <v>4</v>
          </cell>
          <cell r="C7" t="str">
            <v>DEWI GALUH MULANSARI</v>
          </cell>
          <cell r="D7">
            <v>80</v>
          </cell>
          <cell r="E7" t="str">
            <v>B</v>
          </cell>
          <cell r="F7" t="str">
            <v xml:space="preserve">Ananda Dewi Galuh Mulansari baik dalam Menyajikan laporan hasil pengamatan tentang bentuk dan fungsi bagian tubuh hewan dan tumbuhan.  Cukup dalam Menyajikan laporan hasil percobaan tentang sifat-sifat cahaya. </v>
          </cell>
        </row>
        <row r="8">
          <cell r="B8">
            <v>5</v>
          </cell>
          <cell r="C8" t="str">
            <v>DIAN PUJI LESTARI</v>
          </cell>
          <cell r="D8">
            <v>80</v>
          </cell>
          <cell r="E8" t="str">
            <v>B</v>
          </cell>
          <cell r="F8" t="str">
            <v xml:space="preserve">Ananda Dian Puji Lestari baik dalam Menyajikan laporan hasil pengamatan tentang bentuk dan fungsi bagian tubuh hewan dan tumbuhan.  Cukup dalam Menyajikan laporan hasil percobaan tentang sifat-sifat cahaya. </v>
          </cell>
        </row>
        <row r="9">
          <cell r="B9">
            <v>6</v>
          </cell>
          <cell r="C9" t="str">
            <v>Hafidz Langgeng Prasetyo</v>
          </cell>
          <cell r="D9">
            <v>80</v>
          </cell>
          <cell r="E9" t="str">
            <v>B</v>
          </cell>
          <cell r="F9" t="str">
            <v xml:space="preserve">Ananda Hafidz Langgeng Prasetyo baik dalam Menyajikan laporan hasil pengamatan tentang bentuk dan fungsi bagian tubuh hewan dan tumbuhan.  Cukup dalam Menyajikan laporan hasil percobaan tentang sifat-sifat cahaya. </v>
          </cell>
        </row>
        <row r="10">
          <cell r="B10">
            <v>7</v>
          </cell>
          <cell r="C10" t="str">
            <v>JALU ARTHA AJI MANGGALA HANDOKO</v>
          </cell>
          <cell r="D10">
            <v>80</v>
          </cell>
          <cell r="E10" t="str">
            <v>B</v>
          </cell>
          <cell r="F10" t="str">
            <v xml:space="preserve">Ananda Jalu Artha Aji Manggala Handoko baik dalam Menyajikan laporan hasil pengamatan tentang bentuk dan fungsi bagian tubuh hewan dan tumbuhan.  Cukup dalam Menyajikan laporan hasil percobaan tentang sifat-sifat cahaya. </v>
          </cell>
        </row>
        <row r="11">
          <cell r="B11">
            <v>8</v>
          </cell>
          <cell r="C11" t="str">
            <v>LAURENDHO RADIEFCA MURDIONO</v>
          </cell>
          <cell r="D11">
            <v>80</v>
          </cell>
          <cell r="E11" t="str">
            <v>B</v>
          </cell>
          <cell r="F11" t="str">
            <v xml:space="preserve">Ananda Laurendho Radiefca Murdiono baik dalam Menyajikan laporan hasil pengamatan tentang bentuk dan fungsi bagian tubuh hewan dan tumbuhan.  Cukup dalam Menyajikan laporan hasil percobaan tentang sifat-sifat cahaya. </v>
          </cell>
        </row>
        <row r="12">
          <cell r="B12">
            <v>9</v>
          </cell>
          <cell r="C12" t="str">
            <v>MARSYA MAYDINA DWI RISQITA</v>
          </cell>
          <cell r="D12">
            <v>80</v>
          </cell>
          <cell r="E12" t="str">
            <v>B</v>
          </cell>
          <cell r="F12" t="str">
            <v xml:space="preserve">Ananda Marsya Maydina Dwi Risqita baik dalam Menyajikan laporan hasil pengamatan tentang bentuk dan fungsi bagian tubuh hewan dan tumbuhan.  Cukup dalam Menyajikan laporan hasil percobaan tentang sifat-sifat cahaya. </v>
          </cell>
        </row>
        <row r="13">
          <cell r="B13">
            <v>10</v>
          </cell>
          <cell r="C13" t="str">
            <v>MILA SARASWATI</v>
          </cell>
          <cell r="D13">
            <v>80</v>
          </cell>
          <cell r="E13" t="str">
            <v>B</v>
          </cell>
          <cell r="F13" t="str">
            <v xml:space="preserve">Ananda Mila Saraswati baik dalam Menyajikan laporan hasil pengamatan tentang bentuk dan fungsi bagian tubuh hewan dan tumbuhan.  Cukup dalam Menyajikan laporan hasil percobaan tentang sifat-sifat cahaya. </v>
          </cell>
        </row>
        <row r="14">
          <cell r="B14">
            <v>11</v>
          </cell>
          <cell r="C14" t="str">
            <v>MUHAMMAD ARKAN ALLY RACHMAD</v>
          </cell>
          <cell r="D14">
            <v>80</v>
          </cell>
          <cell r="E14" t="str">
            <v>B</v>
          </cell>
          <cell r="F14" t="str">
            <v xml:space="preserve">Ananda Muhammad Arkan Ally Rachmad baik dalam Menyajikan laporan hasil pengamatan tentang bentuk dan fungsi bagian tubuh hewan dan tumbuhan.  Cukup dalam Menyajikan laporan hasil percobaan tentang sifat-sifat cahaya. </v>
          </cell>
        </row>
        <row r="15">
          <cell r="B15">
            <v>12</v>
          </cell>
          <cell r="C15" t="str">
            <v>MUHAMMAD REVIAN ABDULLOH FAQIH</v>
          </cell>
          <cell r="D15">
            <v>80</v>
          </cell>
          <cell r="E15" t="str">
            <v>B</v>
          </cell>
          <cell r="F15" t="str">
            <v xml:space="preserve">Ananda Muhammad Revian Abdulloh Faqih baik dalam Menyajikan laporan hasil pengamatan tentang bentuk dan fungsi bagian tubuh hewan dan tumbuhan.  Cukup dalam Menyajikan laporan hasil percobaan tentang sifat-sifat cahaya. </v>
          </cell>
        </row>
        <row r="16">
          <cell r="B16">
            <v>13</v>
          </cell>
          <cell r="C16" t="str">
            <v>NABILA AYUNINGTIAS</v>
          </cell>
          <cell r="D16">
            <v>80</v>
          </cell>
          <cell r="E16" t="str">
            <v>B</v>
          </cell>
          <cell r="F16" t="str">
            <v xml:space="preserve">Ananda Nabila Ayuningtias baik dalam Menyajikan laporan hasil pengamatan tentang bentuk dan fungsi bagian tubuh hewan dan tumbuhan.  Cukup dalam Menyajikan laporan hasil percobaan tentang sifat-sifat cahaya. </v>
          </cell>
        </row>
        <row r="17">
          <cell r="B17">
            <v>14</v>
          </cell>
          <cell r="C17" t="str">
            <v>NARESWARI MASAYU PUSPANINGRUM</v>
          </cell>
          <cell r="D17">
            <v>80</v>
          </cell>
          <cell r="E17" t="str">
            <v>B</v>
          </cell>
          <cell r="F17" t="str">
            <v xml:space="preserve">Ananda Nareswari Masayu Puspaningrum baik dalam Menyajikan laporan hasil pengamatan tentang bentuk dan fungsi bagian tubuh hewan dan tumbuhan.  Cukup dalam Menyajikan laporan hasil percobaan tentang sifat-sifat cahaya. </v>
          </cell>
        </row>
        <row r="18">
          <cell r="B18">
            <v>15</v>
          </cell>
          <cell r="C18" t="str">
            <v>NOVA SASMYTA</v>
          </cell>
          <cell r="D18">
            <v>80</v>
          </cell>
          <cell r="E18" t="str">
            <v>B</v>
          </cell>
          <cell r="F18" t="str">
            <v xml:space="preserve">Ananda Nova Sasmyta baik dalam Menyajikan laporan hasil pengamatan tentang bentuk dan fungsi bagian tubuh hewan dan tumbuhan.  Cukup dalam Menyajikan laporan hasil percobaan tentang sifat-sifat cahaya. </v>
          </cell>
        </row>
        <row r="19">
          <cell r="B19">
            <v>16</v>
          </cell>
          <cell r="C19" t="str">
            <v>RIDHA RAHMATUL AULA RIDWAN</v>
          </cell>
          <cell r="D19">
            <v>80</v>
          </cell>
          <cell r="E19" t="str">
            <v>B</v>
          </cell>
          <cell r="F19" t="str">
            <v xml:space="preserve">Ananda Ridha Rahmatul Aula Ridwan baik dalam Menyajikan laporan hasil pengamatan tentang bentuk dan fungsi bagian tubuh hewan dan tumbuhan.  Cukup dalam Menyajikan laporan hasil percobaan tentang sifat-sifat cahaya. </v>
          </cell>
        </row>
        <row r="20">
          <cell r="B20">
            <v>17</v>
          </cell>
          <cell r="C20" t="str">
            <v>RIFDA SALSABILA PURNAMA</v>
          </cell>
          <cell r="D20">
            <v>80</v>
          </cell>
          <cell r="E20" t="str">
            <v>B</v>
          </cell>
          <cell r="F20" t="str">
            <v xml:space="preserve">Ananda Rifda Salsabila Purnama baik dalam Menyajikan laporan hasil pengamatan tentang bentuk dan fungsi bagian tubuh hewan dan tumbuhan.  Cukup dalam Menyajikan laporan hasil percobaan tentang sifat-sifat cahaya. </v>
          </cell>
        </row>
        <row r="21">
          <cell r="B21">
            <v>18</v>
          </cell>
          <cell r="C21" t="str">
            <v>RIZKI INTAN KURNIAENDAH</v>
          </cell>
          <cell r="D21">
            <v>80</v>
          </cell>
          <cell r="E21" t="str">
            <v>B</v>
          </cell>
          <cell r="F21" t="str">
            <v xml:space="preserve">Ananda Rizki Intan Kurniaendah baik dalam Menyajikan laporan hasil pengamatan tentang bentuk dan fungsi bagian tubuh hewan dan tumbuhan.  Cukup dalam Menyajikan laporan hasil percobaan tentang sifat-sifat cahaya. </v>
          </cell>
        </row>
        <row r="22">
          <cell r="B22">
            <v>19</v>
          </cell>
          <cell r="C22" t="str">
            <v>RIZKY FIRMANSYAH</v>
          </cell>
          <cell r="D22">
            <v>80</v>
          </cell>
          <cell r="E22" t="str">
            <v>B</v>
          </cell>
          <cell r="F22" t="str">
            <v xml:space="preserve">Ananda Rizky Firmansyah baik dalam Menyajikan laporan hasil pengamatan tentang bentuk dan fungsi bagian tubuh hewan dan tumbuhan.  Cukup dalam Menyajikan laporan hasil percobaan tentang sifat-sifat cahaya. </v>
          </cell>
        </row>
        <row r="23">
          <cell r="B23">
            <v>20</v>
          </cell>
          <cell r="C23" t="str">
            <v>SAFIRA NUR LAYLA RAMADHANI</v>
          </cell>
          <cell r="D23">
            <v>80</v>
          </cell>
          <cell r="E23" t="str">
            <v>B</v>
          </cell>
          <cell r="F23" t="str">
            <v xml:space="preserve">Ananda Safira Nur Layla Ramadhani baik dalam Menyajikan laporan hasil pengamatan tentang bentuk dan fungsi bagian tubuh hewan dan tumbuhan.  Cukup dalam Menyajikan laporan hasil percobaan tentang sifat-sifat cahaya. </v>
          </cell>
        </row>
        <row r="24">
          <cell r="B24">
            <v>21</v>
          </cell>
          <cell r="C24" t="str">
            <v>SHANASTRI RUFAIDA</v>
          </cell>
          <cell r="D24">
            <v>80</v>
          </cell>
          <cell r="E24" t="str">
            <v>B</v>
          </cell>
          <cell r="F24" t="str">
            <v xml:space="preserve">Ananda Shanastri Rufaida baik dalam Menyajikan laporan hasil pengamatan tentang bentuk dan fungsi bagian tubuh hewan dan tumbuhan.  Cukup dalam Menyajikan laporan hasil percobaan tentang sifat-sifat cahaya. </v>
          </cell>
        </row>
        <row r="25">
          <cell r="B25">
            <v>22</v>
          </cell>
          <cell r="C25" t="str">
            <v>SHIAM SAHARA</v>
          </cell>
          <cell r="D25">
            <v>80</v>
          </cell>
          <cell r="E25" t="str">
            <v>B</v>
          </cell>
          <cell r="F25" t="str">
            <v xml:space="preserve">Ananda Shiam Sahara baik dalam Menyajikan laporan hasil pengamatan tentang bentuk dan fungsi bagian tubuh hewan dan tumbuhan.  Cukup dalam Menyajikan laporan hasil percobaan tentang sifat-sifat cahaya. </v>
          </cell>
        </row>
        <row r="26">
          <cell r="B26">
            <v>23</v>
          </cell>
          <cell r="C26" t="str">
            <v>SUSAN APRILIA PUTRI</v>
          </cell>
          <cell r="D26">
            <v>80</v>
          </cell>
          <cell r="E26" t="str">
            <v>B</v>
          </cell>
          <cell r="F26" t="str">
            <v xml:space="preserve">Ananda Susan Aprilia Putri baik dalam Menyajikan laporan hasil pengamatan tentang bentuk dan fungsi bagian tubuh hewan dan tumbuhan.  Cukup dalam Menyajikan laporan hasil percobaan tentang sifat-sifat cahaya. </v>
          </cell>
        </row>
        <row r="27">
          <cell r="B27">
            <v>24</v>
          </cell>
          <cell r="C27" t="str">
            <v>SYIFAUL CHUSNA BANATU ROHMI HADI</v>
          </cell>
          <cell r="D27">
            <v>80</v>
          </cell>
          <cell r="E27" t="str">
            <v>B</v>
          </cell>
          <cell r="F27" t="str">
            <v xml:space="preserve">Ananda Syifaul Chusna Banatu Rohmi Hadi baik dalam Menyajikan laporan hasil pengamatan tentang bentuk dan fungsi bagian tubuh hewan dan tumbuhan.  Cukup dalam Menyajikan laporan hasil percobaan tentang sifat-sifat cahaya. </v>
          </cell>
        </row>
        <row r="28">
          <cell r="B28">
            <v>25</v>
          </cell>
          <cell r="C28" t="str">
            <v>VANESSA VICKY AYU LESTARI</v>
          </cell>
          <cell r="D28">
            <v>80</v>
          </cell>
          <cell r="E28" t="str">
            <v>B</v>
          </cell>
          <cell r="F28" t="str">
            <v xml:space="preserve">Ananda Vanessa Vicky Ayu Lestari baik dalam Menyajikan laporan hasil pengamatan tentang bentuk dan fungsi bagian tubuh hewan dan tumbuhan.  Cukup dalam Menyajikan laporan hasil percobaan tentang sifat-sifat cahaya. </v>
          </cell>
        </row>
        <row r="29">
          <cell r="B29">
            <v>26</v>
          </cell>
          <cell r="C29" t="str">
            <v>WIBI NUR FIRMANSYAH</v>
          </cell>
          <cell r="D29">
            <v>80</v>
          </cell>
          <cell r="E29" t="str">
            <v>B</v>
          </cell>
          <cell r="F29" t="str">
            <v xml:space="preserve">Ananda Wibi Nur Firmansyah baik dalam Menyajikan laporan hasil pengamatan tentang bentuk dan fungsi bagian tubuh hewan dan tumbuhan.  Cukup dalam Menyajikan laporan hasil percobaan tentang sifat-sifat cahaya. </v>
          </cell>
        </row>
        <row r="30">
          <cell r="B30">
            <v>27</v>
          </cell>
          <cell r="C30" t="str">
            <v>ZULFIDA NURUL MAZIDAH</v>
          </cell>
          <cell r="D30">
            <v>80</v>
          </cell>
          <cell r="E30" t="str">
            <v>B</v>
          </cell>
          <cell r="F30" t="str">
            <v xml:space="preserve">Ananda Zulfida Nurul Mazidah baik dalam Menyajikan laporan hasil pengamatan tentang bentuk dan fungsi bagian tubuh hewan dan tumbuhan.  Cukup dalam Menyajikan laporan hasil percobaan tentang sifat-sifat cahaya. </v>
          </cell>
        </row>
        <row r="31">
          <cell r="B31">
            <v>28</v>
          </cell>
          <cell r="C31" t="str">
            <v>AZKA AFINA KHOIRUL IZA</v>
          </cell>
          <cell r="D31">
            <v>80</v>
          </cell>
          <cell r="E31" t="str">
            <v>B</v>
          </cell>
          <cell r="F31" t="str">
            <v xml:space="preserve">Ananda Azka Afina Khoirul Iza baik dalam Menyajikan laporan hasil pengamatan tentang bentuk dan fungsi bagian tubuh hewan dan tumbuhan.  Cukup dalam Menyajikan laporan hasil percobaan tentang sifat-sifat cahaya. </v>
          </cell>
        </row>
        <row r="32">
          <cell r="B32">
            <v>29</v>
          </cell>
          <cell r="C32" t="str">
            <v>BAGUS WIDA KANAKA</v>
          </cell>
          <cell r="D32">
            <v>80</v>
          </cell>
          <cell r="E32" t="str">
            <v>B</v>
          </cell>
          <cell r="F32" t="str">
            <v xml:space="preserve">Ananda Bagus Wida Kanaka baik dalam Menyajikan laporan hasil pengamatan tentang bentuk dan fungsi bagian tubuh hewan dan tumbuhan.  Cukup dalam Menyajikan laporan hasil percobaan tentang sifat-sifat cahaya. </v>
          </cell>
        </row>
        <row r="33">
          <cell r="B33">
            <v>30</v>
          </cell>
          <cell r="C33" t="str">
            <v>DENI FIRYA ATHALLAH PRADINAYA</v>
          </cell>
          <cell r="D33">
            <v>80</v>
          </cell>
          <cell r="E33" t="str">
            <v>B</v>
          </cell>
          <cell r="F33" t="str">
            <v xml:space="preserve">Ananda Deni Firya Athallah Pradinaya baik dalam Menyajikan laporan hasil pengamatan tentang bentuk dan fungsi bagian tubuh hewan dan tumbuhan.  Cukup dalam Menyajikan laporan hasil percobaan tentang sifat-sifat cahaya. </v>
          </cell>
        </row>
        <row r="34">
          <cell r="B34">
            <v>31</v>
          </cell>
          <cell r="C34" t="str">
            <v>DEWI GALUH MULANSARI</v>
          </cell>
          <cell r="D34">
            <v>80</v>
          </cell>
          <cell r="E34" t="str">
            <v>B</v>
          </cell>
          <cell r="F34" t="str">
            <v xml:space="preserve">Ananda Dewi Galuh Mulansari baik dalam Menyajikan laporan hasil pengamatan tentang bentuk dan fungsi bagian tubuh hewan dan tumbuhan.  Cukup dalam Menyajikan laporan hasil percobaan tentang sifat-sifat cahaya. </v>
          </cell>
        </row>
        <row r="35">
          <cell r="B35">
            <v>32</v>
          </cell>
          <cell r="C35" t="str">
            <v>DIAN PUJI LESTARI</v>
          </cell>
          <cell r="D35">
            <v>80</v>
          </cell>
          <cell r="E35" t="str">
            <v>B</v>
          </cell>
          <cell r="F35" t="str">
            <v xml:space="preserve">Ananda Dian Puji Lestari baik dalam Menyajikan laporan hasil pengamatan tentang bentuk dan fungsi bagian tubuh hewan dan tumbuhan.  Cukup dalam Menyajikan laporan hasil percobaan tentang sifat-sifat cahaya. </v>
          </cell>
        </row>
        <row r="36">
          <cell r="B36">
            <v>33</v>
          </cell>
          <cell r="C36" t="str">
            <v>Hafidz Langgeng Prasetyo</v>
          </cell>
          <cell r="D36">
            <v>80</v>
          </cell>
          <cell r="E36" t="str">
            <v>B</v>
          </cell>
          <cell r="F36" t="str">
            <v xml:space="preserve">Ananda Hafidz Langgeng Prasetyo baik dalam Menyajikan laporan hasil pengamatan tentang bentuk dan fungsi bagian tubuh hewan dan tumbuhan.  Cukup dalam Menyajikan laporan hasil percobaan tentang sifat-sifat cahaya. </v>
          </cell>
        </row>
        <row r="37">
          <cell r="B37">
            <v>34</v>
          </cell>
          <cell r="C37" t="str">
            <v>JALU ARTHA AJI MANGGALA HANDOKO</v>
          </cell>
          <cell r="D37">
            <v>80</v>
          </cell>
          <cell r="E37" t="str">
            <v>B</v>
          </cell>
          <cell r="F37" t="str">
            <v xml:space="preserve">Ananda Jalu Artha Aji Manggala Handoko baik dalam Menyajikan laporan hasil pengamatan tentang bentuk dan fungsi bagian tubuh hewan dan tumbuhan.  Cukup dalam Menyajikan laporan hasil percobaan tentang sifat-sifat cahaya. </v>
          </cell>
        </row>
        <row r="38">
          <cell r="B38">
            <v>35</v>
          </cell>
          <cell r="C38" t="str">
            <v>LAURENDHO RADIEFCA MURDIONO</v>
          </cell>
          <cell r="D38">
            <v>80</v>
          </cell>
          <cell r="E38" t="str">
            <v>B</v>
          </cell>
          <cell r="F38" t="str">
            <v xml:space="preserve">Ananda Laurendho Radiefca Murdiono baik dalam Menyajikan laporan hasil pengamatan tentang bentuk dan fungsi bagian tubuh hewan dan tumbuhan.  Cukup dalam Menyajikan laporan hasil percobaan tentang sifat-sifat cahaya. </v>
          </cell>
        </row>
        <row r="39">
          <cell r="B39">
            <v>36</v>
          </cell>
          <cell r="C39" t="str">
            <v>MARSYA MAYDINA DWI RISQITA</v>
          </cell>
          <cell r="D39">
            <v>80</v>
          </cell>
          <cell r="E39" t="str">
            <v>B</v>
          </cell>
          <cell r="F39" t="str">
            <v xml:space="preserve">Ananda Marsya Maydina Dwi Risqita baik dalam Menyajikan laporan hasil pengamatan tentang bentuk dan fungsi bagian tubuh hewan dan tumbuhan.  Cukup dalam Menyajikan laporan hasil percobaan tentang sifat-sifat cahaya. </v>
          </cell>
        </row>
        <row r="40">
          <cell r="B40">
            <v>37</v>
          </cell>
          <cell r="C40" t="str">
            <v>MILA SARASWATI</v>
          </cell>
          <cell r="D40">
            <v>80</v>
          </cell>
          <cell r="E40" t="str">
            <v>B</v>
          </cell>
          <cell r="F40" t="str">
            <v xml:space="preserve">Ananda Mila Saraswati baik dalam Menyajikan laporan hasil pengamatan tentang bentuk dan fungsi bagian tubuh hewan dan tumbuhan.  Cukup dalam Menyajikan laporan hasil percobaan tentang sifat-sifat cahaya. </v>
          </cell>
        </row>
        <row r="41">
          <cell r="B41">
            <v>38</v>
          </cell>
          <cell r="C41" t="str">
            <v>MUHAMMAD ARKAN ALLY RACHMAD</v>
          </cell>
          <cell r="D41">
            <v>80</v>
          </cell>
          <cell r="E41" t="str">
            <v>B</v>
          </cell>
          <cell r="F41" t="str">
            <v xml:space="preserve">Ananda Muhammad Arkan Ally Rachmad baik dalam Menyajikan laporan hasil pengamatan tentang bentuk dan fungsi bagian tubuh hewan dan tumbuhan.  Cukup dalam Menyajikan laporan hasil percobaan tentang sifat-sifat cahaya. </v>
          </cell>
        </row>
        <row r="42">
          <cell r="B42">
            <v>39</v>
          </cell>
          <cell r="C42" t="str">
            <v>MUHAMMAD REVIAN ABDULLOH FAQIH</v>
          </cell>
          <cell r="D42">
            <v>80</v>
          </cell>
          <cell r="E42" t="str">
            <v>B</v>
          </cell>
          <cell r="F42" t="str">
            <v xml:space="preserve">Ananda Muhammad Revian Abdulloh Faqih baik dalam Menyajikan laporan hasil pengamatan tentang bentuk dan fungsi bagian tubuh hewan dan tumbuhan.  Cukup dalam Menyajikan laporan hasil percobaan tentang sifat-sifat cahaya. </v>
          </cell>
        </row>
        <row r="43">
          <cell r="B43">
            <v>40</v>
          </cell>
          <cell r="C43" t="str">
            <v>NABILA AYUNINGTIAS</v>
          </cell>
          <cell r="D43">
            <v>80</v>
          </cell>
          <cell r="E43" t="str">
            <v>B</v>
          </cell>
          <cell r="F43" t="str">
            <v xml:space="preserve">Ananda Nabila Ayuningtias baik dalam Menyajikan laporan hasil pengamatan tentang bentuk dan fungsi bagian tubuh hewan dan tumbuhan.  Cukup dalam Menyajikan laporan hasil percobaan tentang sifat-sifat cahaya. </v>
          </cell>
        </row>
        <row r="44">
          <cell r="B44">
            <v>41</v>
          </cell>
          <cell r="C44" t="str">
            <v>NARESWARI MASAYU PUSPANINGRUM</v>
          </cell>
          <cell r="D44">
            <v>80</v>
          </cell>
          <cell r="E44" t="str">
            <v>B</v>
          </cell>
          <cell r="F44" t="str">
            <v xml:space="preserve">Ananda Nareswari Masayu Puspaningrum baik dalam Menyajikan laporan hasil pengamatan tentang bentuk dan fungsi bagian tubuh hewan dan tumbuhan.  Cukup dalam Menyajikan laporan hasil percobaan tentang sifat-sifat cahaya. </v>
          </cell>
        </row>
        <row r="45">
          <cell r="B45">
            <v>42</v>
          </cell>
          <cell r="C45" t="str">
            <v>NOVA SASMYTA</v>
          </cell>
          <cell r="D45">
            <v>80</v>
          </cell>
          <cell r="E45" t="str">
            <v>B</v>
          </cell>
          <cell r="F45" t="str">
            <v xml:space="preserve">Ananda Nova Sasmyta baik dalam Menyajikan laporan hasil pengamatan tentang bentuk dan fungsi bagian tubuh hewan dan tumbuhan.  Cukup dalam Menyajikan laporan hasil percobaan tentang sifat-sifat cahaya. </v>
          </cell>
        </row>
        <row r="46">
          <cell r="B46">
            <v>43</v>
          </cell>
          <cell r="C46" t="str">
            <v>RIDHA RAHMATUL AULA RIDWAN</v>
          </cell>
          <cell r="D46">
            <v>80</v>
          </cell>
          <cell r="E46" t="str">
            <v>B</v>
          </cell>
          <cell r="F46" t="str">
            <v xml:space="preserve">Ananda Ridha Rahmatul Aula Ridwan baik dalam Menyajikan laporan hasil pengamatan tentang bentuk dan fungsi bagian tubuh hewan dan tumbuhan.  Cukup dalam Menyajikan laporan hasil percobaan tentang sifat-sifat cahaya. </v>
          </cell>
        </row>
        <row r="47">
          <cell r="B47">
            <v>44</v>
          </cell>
          <cell r="C47" t="str">
            <v>RIFDA SALSABILA PURNAMA</v>
          </cell>
          <cell r="D47">
            <v>80</v>
          </cell>
          <cell r="E47" t="str">
            <v>B</v>
          </cell>
          <cell r="F47" t="str">
            <v xml:space="preserve">Ananda Rifda Salsabila Purnama baik dalam Menyajikan laporan hasil pengamatan tentang bentuk dan fungsi bagian tubuh hewan dan tumbuhan.  Cukup dalam Menyajikan laporan hasil percobaan tentang sifat-sifat cahaya. </v>
          </cell>
        </row>
        <row r="48">
          <cell r="B48">
            <v>45</v>
          </cell>
          <cell r="C48" t="str">
            <v>RIZKI INTAN KURNIAENDAH</v>
          </cell>
          <cell r="D48">
            <v>80</v>
          </cell>
          <cell r="E48" t="str">
            <v>B</v>
          </cell>
          <cell r="F48" t="str">
            <v xml:space="preserve">Ananda Rizki Intan Kurniaendah baik dalam Menyajikan laporan hasil pengamatan tentang bentuk dan fungsi bagian tubuh hewan dan tumbuhan.  Cukup dalam Menyajikan laporan hasil percobaan tentang sifat-sifat cahaya. </v>
          </cell>
        </row>
        <row r="49">
          <cell r="B49">
            <v>46</v>
          </cell>
          <cell r="C49" t="str">
            <v>RIZKY FIRMANSYAH</v>
          </cell>
          <cell r="D49">
            <v>80</v>
          </cell>
          <cell r="E49" t="str">
            <v>B</v>
          </cell>
          <cell r="F49" t="str">
            <v xml:space="preserve">Ananda Rizky Firmansyah baik dalam Menyajikan laporan hasil pengamatan tentang bentuk dan fungsi bagian tubuh hewan dan tumbuhan.  Cukup dalam Menyajikan laporan hasil percobaan tentang sifat-sifat cahaya. </v>
          </cell>
        </row>
        <row r="50">
          <cell r="B50">
            <v>47</v>
          </cell>
          <cell r="C50" t="str">
            <v>SAFIRA NUR LAYLA RAMADHANI</v>
          </cell>
          <cell r="D50">
            <v>80</v>
          </cell>
          <cell r="E50" t="str">
            <v>B</v>
          </cell>
          <cell r="F50" t="str">
            <v xml:space="preserve">Ananda Safira Nur Layla Ramadhani baik dalam Menyajikan laporan hasil pengamatan tentang bentuk dan fungsi bagian tubuh hewan dan tumbuhan.  Cukup dalam Menyajikan laporan hasil percobaan tentang sifat-sifat cahaya. </v>
          </cell>
        </row>
        <row r="51">
          <cell r="B51">
            <v>48</v>
          </cell>
          <cell r="C51" t="str">
            <v>SHANASTRI RUFAIDA</v>
          </cell>
          <cell r="D51">
            <v>80</v>
          </cell>
          <cell r="E51" t="str">
            <v>B</v>
          </cell>
          <cell r="F51" t="str">
            <v xml:space="preserve">Ananda Shanastri Rufaida baik dalam Menyajikan laporan hasil pengamatan tentang bentuk dan fungsi bagian tubuh hewan dan tumbuhan.  Cukup dalam Menyajikan laporan hasil percobaan tentang sifat-sifat cahaya. </v>
          </cell>
        </row>
        <row r="52">
          <cell r="B52">
            <v>49</v>
          </cell>
          <cell r="C52" t="str">
            <v>SHIAM SAHARA</v>
          </cell>
          <cell r="D52">
            <v>80</v>
          </cell>
          <cell r="E52" t="str">
            <v>B</v>
          </cell>
          <cell r="F52" t="str">
            <v xml:space="preserve">Ananda Shiam Sahara baik dalam Menyajikan laporan hasil pengamatan tentang bentuk dan fungsi bagian tubuh hewan dan tumbuhan.  Cukup dalam Menyajikan laporan hasil percobaan tentang sifat-sifat cahaya. </v>
          </cell>
        </row>
        <row r="53">
          <cell r="B53">
            <v>50</v>
          </cell>
          <cell r="C53" t="str">
            <v>SUSAN APRILIA PUTRI</v>
          </cell>
          <cell r="D53">
            <v>80</v>
          </cell>
          <cell r="E53" t="str">
            <v>B</v>
          </cell>
          <cell r="F53" t="str">
            <v xml:space="preserve">Ananda Susan Aprilia Putri baik dalam Menyajikan laporan hasil pengamatan tentang bentuk dan fungsi bagian tubuh hewan dan tumbuhan.  Cukup dalam Menyajikan laporan hasil percobaan tentang sifat-sifat cahaya. </v>
          </cell>
        </row>
      </sheetData>
      <sheetData sheetId="48"/>
      <sheetData sheetId="49">
        <row r="4">
          <cell r="B4">
            <v>1</v>
          </cell>
          <cell r="C4" t="str">
            <v>AZKA AFINA KHOIRUL IZA</v>
          </cell>
          <cell r="D4">
            <v>78.8</v>
          </cell>
          <cell r="E4" t="str">
            <v>C</v>
          </cell>
          <cell r="F4" t="str">
            <v xml:space="preserve">Ananda Azka Afina Khoirul Iza baik dalam Menata informasi yang didapat dari teks berdasarkan keterhubungan antargagasan ke dalam kerangka tulisan.  Cukup dalam Menyampaikan pengetahuan baru dari teks nonfiksi ke dalam tulisan dengan bahasa sendiri. </v>
          </cell>
        </row>
        <row r="5">
          <cell r="B5">
            <v>2</v>
          </cell>
          <cell r="C5" t="str">
            <v>BAGUS WIDA KANAKA</v>
          </cell>
          <cell r="D5">
            <v>78.8</v>
          </cell>
          <cell r="E5" t="str">
            <v>C</v>
          </cell>
          <cell r="F5" t="str">
            <v xml:space="preserve">Ananda Bagus Wida Kanaka baik dalam Menata informasi yang didapat dari teks berdasarkan keterhubungan antargagasan ke dalam kerangka tulisan.  Cukup dalam Menyampaikan pengetahuan baru dari teks nonfiksi ke dalam tulisan dengan bahasa sendiri. </v>
          </cell>
        </row>
        <row r="6">
          <cell r="B6">
            <v>3</v>
          </cell>
          <cell r="C6" t="str">
            <v>DENI FIRYA ATHALLAH PRADINAYA</v>
          </cell>
          <cell r="D6">
            <v>78.8</v>
          </cell>
          <cell r="E6" t="str">
            <v>C</v>
          </cell>
          <cell r="F6" t="str">
            <v>Ananda Deni Firya Athallah Pradinaya baik dalam Menata informasi yang didapat dari teks berdasarkan keterhubungan antargagasan ke dalam kerangka tulisan.  Cukup dalam Menyampaikan pengetahuan baru dari teks nonfiksi ke dalam tulisan dengan bahasa sendiri.</v>
          </cell>
        </row>
        <row r="7">
          <cell r="B7">
            <v>4</v>
          </cell>
          <cell r="C7" t="str">
            <v>DEWI GALUH MULANSARI</v>
          </cell>
          <cell r="D7">
            <v>78.8</v>
          </cell>
          <cell r="E7" t="str">
            <v>C</v>
          </cell>
          <cell r="F7" t="str">
            <v xml:space="preserve">Ananda Dewi Galuh Mulansari baik dalam Menata informasi yang didapat dari teks berdasarkan keterhubungan antargagasan ke dalam kerangka tulisan.  Cukup dalam Menyampaikan pengetahuan baru dari teks nonfiksi ke dalam tulisan dengan bahasa sendiri. </v>
          </cell>
        </row>
        <row r="8">
          <cell r="B8">
            <v>5</v>
          </cell>
          <cell r="C8" t="str">
            <v>DIAN PUJI LESTARI</v>
          </cell>
          <cell r="D8">
            <v>78.8</v>
          </cell>
          <cell r="E8" t="str">
            <v>C</v>
          </cell>
          <cell r="F8" t="str">
            <v xml:space="preserve">Ananda Dian Puji Lestari baik dalam Menata informasi yang didapat dari teks berdasarkan keterhubungan antargagasan ke dalam kerangka tulisan.  Cukup dalam Menyampaikan pengetahuan baru dari teks nonfiksi ke dalam tulisan dengan bahasa sendiri. </v>
          </cell>
        </row>
        <row r="9">
          <cell r="B9">
            <v>6</v>
          </cell>
          <cell r="C9" t="str">
            <v>Hafidz Langgeng Prasetyo</v>
          </cell>
          <cell r="D9">
            <v>78.8</v>
          </cell>
          <cell r="E9" t="str">
            <v>C</v>
          </cell>
          <cell r="F9" t="str">
            <v xml:space="preserve">Ananda Hafidz Langgeng Prasetyo baik dalam Menata informasi yang didapat dari teks berdasarkan keterhubungan antargagasan ke dalam kerangka tulisan.  Cukup dalam Menyampaikan pengetahuan baru dari teks nonfiksi ke dalam tulisan dengan bahasa sendiri. </v>
          </cell>
        </row>
        <row r="10">
          <cell r="B10">
            <v>7</v>
          </cell>
          <cell r="C10" t="str">
            <v>JALU ARTHA AJI MANGGALA HANDOKO</v>
          </cell>
          <cell r="D10">
            <v>78.8</v>
          </cell>
          <cell r="E10" t="str">
            <v>C</v>
          </cell>
          <cell r="F10" t="str">
            <v>Ananda Jalu Artha Aji Manggala Handoko baik dalam Menata informasi yang didapat dari teks berdasarkan keterhubungan antargagasan ke dalam kerangka tulisan.  Cukup dalam Menyampaikan pengetahuan baru dari teks nonfiksi ke dalam tulisan dengan bahasa sendir</v>
          </cell>
        </row>
        <row r="11">
          <cell r="B11">
            <v>8</v>
          </cell>
          <cell r="C11" t="str">
            <v>LAURENDHO RADIEFCA MURDIONO</v>
          </cell>
          <cell r="D11">
            <v>78.8</v>
          </cell>
          <cell r="E11" t="str">
            <v>C</v>
          </cell>
          <cell r="F11" t="str">
            <v xml:space="preserve">Ananda Laurendho Radiefca Murdiono baik dalam Menata informasi yang didapat dari teks berdasarkan keterhubungan antargagasan ke dalam kerangka tulisan.  Cukup dalam Menyampaikan pengetahuan baru dari teks nonfiksi ke dalam tulisan dengan bahasa sendiri. </v>
          </cell>
        </row>
        <row r="12">
          <cell r="B12">
            <v>9</v>
          </cell>
          <cell r="C12" t="str">
            <v>MARSYA MAYDINA DWI RISQITA</v>
          </cell>
          <cell r="D12">
            <v>78.8</v>
          </cell>
          <cell r="E12" t="str">
            <v>C</v>
          </cell>
          <cell r="F12" t="str">
            <v xml:space="preserve">Ananda Marsya Maydina Dwi Risqita baik dalam Menata informasi yang didapat dari teks berdasarkan keterhubungan antargagasan ke dalam kerangka tulisan.  Cukup dalam Menyampaikan pengetahuan baru dari teks nonfiksi ke dalam tulisan dengan bahasa sendiri. </v>
          </cell>
        </row>
        <row r="13">
          <cell r="B13">
            <v>10</v>
          </cell>
          <cell r="C13" t="str">
            <v>MILA SARASWATI</v>
          </cell>
          <cell r="D13">
            <v>78.8</v>
          </cell>
          <cell r="E13" t="str">
            <v>C</v>
          </cell>
          <cell r="F13" t="str">
            <v xml:space="preserve">Ananda Mila Saraswati baik dalam Menata informasi yang didapat dari teks berdasarkan keterhubungan antargagasan ke dalam kerangka tulisan.  Cukup dalam Menyampaikan pengetahuan baru dari teks nonfiksi ke dalam tulisan dengan bahasa sendiri. </v>
          </cell>
        </row>
        <row r="14">
          <cell r="B14">
            <v>11</v>
          </cell>
          <cell r="C14" t="str">
            <v>MUHAMMAD ARKAN ALLY RACHMAD</v>
          </cell>
          <cell r="D14">
            <v>78.8</v>
          </cell>
          <cell r="E14" t="str">
            <v>C</v>
          </cell>
          <cell r="F14" t="str">
            <v xml:space="preserve">Ananda Muhammad Arkan Ally Rachmad baik dalam Menata informasi yang didapat dari teks berdasarkan keterhubungan antargagasan ke dalam kerangka tulisan.  Cukup dalam Menyampaikan pengetahuan baru dari teks nonfiksi ke dalam tulisan dengan bahasa sendiri. </v>
          </cell>
        </row>
        <row r="15">
          <cell r="B15">
            <v>12</v>
          </cell>
          <cell r="C15" t="str">
            <v>MUHAMMAD REVIAN ABDULLOH FAQIH</v>
          </cell>
          <cell r="D15">
            <v>78.8</v>
          </cell>
          <cell r="E15" t="str">
            <v>C</v>
          </cell>
          <cell r="F15" t="str">
            <v>Ananda Muhammad Revian Abdulloh Faqih baik dalam Menata informasi yang didapat dari teks berdasarkan keterhubungan antargagasan ke dalam kerangka tulisan.  Cukup dalam Menyampaikan pengetahuan baru dari teks nonfiksi ke dalam tulisan dengan bahasa sendiri</v>
          </cell>
        </row>
        <row r="16">
          <cell r="B16">
            <v>13</v>
          </cell>
          <cell r="C16" t="str">
            <v>NABILA AYUNINGTIAS</v>
          </cell>
          <cell r="D16">
            <v>78.8</v>
          </cell>
          <cell r="E16" t="str">
            <v>C</v>
          </cell>
          <cell r="F16" t="str">
            <v xml:space="preserve">Ananda Nabila Ayuningtias baik dalam Menata informasi yang didapat dari teks berdasarkan keterhubungan antargagasan ke dalam kerangka tulisan.  Cukup dalam Menyampaikan pengetahuan baru dari teks nonfiksi ke dalam tulisan dengan bahasa sendiri. </v>
          </cell>
        </row>
        <row r="17">
          <cell r="B17">
            <v>14</v>
          </cell>
          <cell r="C17" t="str">
            <v>NARESWARI MASAYU PUSPANINGRUM</v>
          </cell>
          <cell r="D17">
            <v>78.8</v>
          </cell>
          <cell r="E17" t="str">
            <v>C</v>
          </cell>
          <cell r="F17" t="str">
            <v>Ananda Nareswari Masayu Puspaningrum baik dalam Menata informasi yang didapat dari teks berdasarkan keterhubungan antargagasan ke dalam kerangka tulisan.  Cukup dalam Menyampaikan pengetahuan baru dari teks nonfiksi ke dalam tulisan dengan bahasa sendiri.</v>
          </cell>
        </row>
        <row r="18">
          <cell r="B18">
            <v>15</v>
          </cell>
          <cell r="C18" t="str">
            <v>NOVA SASMYTA</v>
          </cell>
          <cell r="D18">
            <v>78.8</v>
          </cell>
          <cell r="E18" t="str">
            <v>C</v>
          </cell>
          <cell r="F18" t="str">
            <v xml:space="preserve">Ananda Nova Sasmyta baik dalam Menata informasi yang didapat dari teks berdasarkan keterhubungan antargagasan ke dalam kerangka tulisan.  Cukup dalam Menyampaikan pengetahuan baru dari teks nonfiksi ke dalam tulisan dengan bahasa sendiri. </v>
          </cell>
        </row>
        <row r="19">
          <cell r="B19">
            <v>16</v>
          </cell>
          <cell r="C19" t="str">
            <v>RIDHA RAHMATUL AULA RIDWAN</v>
          </cell>
          <cell r="D19">
            <v>78.8</v>
          </cell>
          <cell r="E19" t="str">
            <v>C</v>
          </cell>
          <cell r="F19" t="str">
            <v xml:space="preserve">Ananda Ridha Rahmatul Aula Ridwan baik dalam Menata informasi yang didapat dari teks berdasarkan keterhubungan antargagasan ke dalam kerangka tulisan.  Cukup dalam Menyampaikan pengetahuan baru dari teks nonfiksi ke dalam tulisan dengan bahasa sendiri. </v>
          </cell>
        </row>
        <row r="20">
          <cell r="B20">
            <v>17</v>
          </cell>
          <cell r="C20" t="str">
            <v>RIFDA SALSABILA PURNAMA</v>
          </cell>
          <cell r="D20">
            <v>78.8</v>
          </cell>
          <cell r="E20" t="str">
            <v>C</v>
          </cell>
          <cell r="F20" t="str">
            <v xml:space="preserve">Ananda Rifda Salsabila Purnama baik dalam Menata informasi yang didapat dari teks berdasarkan keterhubungan antargagasan ke dalam kerangka tulisan.  Cukup dalam Menyampaikan pengetahuan baru dari teks nonfiksi ke dalam tulisan dengan bahasa sendiri. </v>
          </cell>
        </row>
        <row r="21">
          <cell r="B21">
            <v>18</v>
          </cell>
          <cell r="C21" t="str">
            <v>RIZKI INTAN KURNIAENDAH</v>
          </cell>
          <cell r="D21">
            <v>78.8</v>
          </cell>
          <cell r="E21" t="str">
            <v>C</v>
          </cell>
          <cell r="F21" t="str">
            <v xml:space="preserve">Ananda Rizki Intan Kurniaendah baik dalam Menata informasi yang didapat dari teks berdasarkan keterhubungan antargagasan ke dalam kerangka tulisan.  Cukup dalam Menyampaikan pengetahuan baru dari teks nonfiksi ke dalam tulisan dengan bahasa sendiri. </v>
          </cell>
        </row>
        <row r="22">
          <cell r="B22">
            <v>19</v>
          </cell>
          <cell r="C22" t="str">
            <v>RIZKY FIRMANSYAH</v>
          </cell>
          <cell r="D22">
            <v>78.8</v>
          </cell>
          <cell r="E22" t="str">
            <v>C</v>
          </cell>
          <cell r="F22" t="str">
            <v xml:space="preserve">Ananda Rizky Firmansyah baik dalam Menata informasi yang didapat dari teks berdasarkan keterhubungan antargagasan ke dalam kerangka tulisan.  Cukup dalam Menyampaikan pengetahuan baru dari teks nonfiksi ke dalam tulisan dengan bahasa sendiri. </v>
          </cell>
        </row>
        <row r="23">
          <cell r="B23">
            <v>20</v>
          </cell>
          <cell r="C23" t="str">
            <v>SAFIRA NUR LAYLA RAMADHANI</v>
          </cell>
          <cell r="D23">
            <v>78.8</v>
          </cell>
          <cell r="E23" t="str">
            <v>C</v>
          </cell>
          <cell r="F23" t="str">
            <v xml:space="preserve">Ananda Safira Nur Layla Ramadhani baik dalam Menata informasi yang didapat dari teks berdasarkan keterhubungan antargagasan ke dalam kerangka tulisan.  Cukup dalam Menyampaikan pengetahuan baru dari teks nonfiksi ke dalam tulisan dengan bahasa sendiri. </v>
          </cell>
        </row>
        <row r="24">
          <cell r="B24">
            <v>21</v>
          </cell>
          <cell r="C24" t="str">
            <v>SHANASTRI RUFAIDA</v>
          </cell>
          <cell r="D24">
            <v>78.8</v>
          </cell>
          <cell r="E24" t="str">
            <v>C</v>
          </cell>
          <cell r="F24" t="str">
            <v xml:space="preserve">Ananda Shanastri Rufaida baik dalam Menata informasi yang didapat dari teks berdasarkan keterhubungan antargagasan ke dalam kerangka tulisan.  Cukup dalam Menyampaikan pengetahuan baru dari teks nonfiksi ke dalam tulisan dengan bahasa sendiri. </v>
          </cell>
        </row>
        <row r="25">
          <cell r="B25">
            <v>22</v>
          </cell>
          <cell r="C25" t="str">
            <v>SHIAM SAHARA</v>
          </cell>
          <cell r="D25">
            <v>78.8</v>
          </cell>
          <cell r="E25" t="str">
            <v>C</v>
          </cell>
          <cell r="F25" t="str">
            <v xml:space="preserve">Ananda Shiam Sahara baik dalam Menata informasi yang didapat dari teks berdasarkan keterhubungan antargagasan ke dalam kerangka tulisan.  Cukup dalam Menyampaikan pengetahuan baru dari teks nonfiksi ke dalam tulisan dengan bahasa sendiri. </v>
          </cell>
        </row>
        <row r="26">
          <cell r="B26">
            <v>23</v>
          </cell>
          <cell r="C26" t="str">
            <v>SUSAN APRILIA PUTRI</v>
          </cell>
          <cell r="D26">
            <v>78.8</v>
          </cell>
          <cell r="E26" t="str">
            <v>C</v>
          </cell>
          <cell r="F26" t="str">
            <v xml:space="preserve">Ananda Susan Aprilia Putri baik dalam Menata informasi yang didapat dari teks berdasarkan keterhubungan antargagasan ke dalam kerangka tulisan.  Cukup dalam Menyampaikan pengetahuan baru dari teks nonfiksi ke dalam tulisan dengan bahasa sendiri. </v>
          </cell>
        </row>
        <row r="27">
          <cell r="B27">
            <v>24</v>
          </cell>
          <cell r="C27" t="str">
            <v>SYIFAUL CHUSNA BANATU ROHMI HADI</v>
          </cell>
          <cell r="D27">
            <v>78.8</v>
          </cell>
          <cell r="E27" t="str">
            <v>C</v>
          </cell>
          <cell r="F27" t="str">
            <v>Ananda Syifaul Chusna Banatu Rohmi Hadi baik dalam Menata informasi yang didapat dari teks berdasarkan keterhubungan antargagasan ke dalam kerangka tulisan.  Cukup dalam Menyampaikan pengetahuan baru dari teks nonfiksi ke dalam tulisan dengan bahasa sendi</v>
          </cell>
        </row>
        <row r="28">
          <cell r="B28">
            <v>25</v>
          </cell>
          <cell r="C28" t="str">
            <v>VANESSA VICKY AYU LESTARI</v>
          </cell>
          <cell r="D28">
            <v>78.8</v>
          </cell>
          <cell r="E28" t="str">
            <v>C</v>
          </cell>
          <cell r="F28" t="str">
            <v xml:space="preserve">Ananda Vanessa Vicky Ayu Lestari baik dalam Menata informasi yang didapat dari teks berdasarkan keterhubungan antargagasan ke dalam kerangka tulisan.  Cukup dalam Menyampaikan pengetahuan baru dari teks nonfiksi ke dalam tulisan dengan bahasa sendiri. </v>
          </cell>
        </row>
        <row r="29">
          <cell r="B29">
            <v>26</v>
          </cell>
          <cell r="C29" t="str">
            <v>WIBI NUR FIRMANSYAH</v>
          </cell>
          <cell r="D29">
            <v>78.8</v>
          </cell>
          <cell r="E29" t="str">
            <v>C</v>
          </cell>
          <cell r="F29" t="str">
            <v xml:space="preserve">Ananda Wibi Nur Firmansyah baik dalam Menata informasi yang didapat dari teks berdasarkan keterhubungan antargagasan ke dalam kerangka tulisan.  Cukup dalam Menyampaikan pengetahuan baru dari teks nonfiksi ke dalam tulisan dengan bahasa sendiri. </v>
          </cell>
        </row>
        <row r="30">
          <cell r="B30">
            <v>27</v>
          </cell>
          <cell r="C30" t="str">
            <v>ZULFIDA NURUL MAZIDAH</v>
          </cell>
          <cell r="D30">
            <v>78.8</v>
          </cell>
          <cell r="E30" t="str">
            <v>C</v>
          </cell>
          <cell r="F30" t="str">
            <v xml:space="preserve">Ananda Zulfida Nurul Mazidah baik dalam Menata informasi yang didapat dari teks berdasarkan keterhubungan antargagasan ke dalam kerangka tulisan.  Cukup dalam Menyampaikan pengetahuan baru dari teks nonfiksi ke dalam tulisan dengan bahasa sendiri. </v>
          </cell>
        </row>
        <row r="31">
          <cell r="B31">
            <v>28</v>
          </cell>
          <cell r="C31" t="str">
            <v>AZKA AFINA KHOIRUL IZA</v>
          </cell>
          <cell r="D31">
            <v>78.8</v>
          </cell>
          <cell r="E31" t="str">
            <v>C</v>
          </cell>
          <cell r="F31" t="str">
            <v xml:space="preserve">Ananda Azka Afina Khoirul Iza baik dalam Menata informasi yang didapat dari teks berdasarkan keterhubungan antargagasan ke dalam kerangka tulisan.  Cukup dalam Menyampaikan pengetahuan baru dari teks nonfiksi ke dalam tulisan dengan bahasa sendiri. </v>
          </cell>
        </row>
        <row r="32">
          <cell r="B32">
            <v>29</v>
          </cell>
          <cell r="C32" t="str">
            <v>BAGUS WIDA KANAKA</v>
          </cell>
          <cell r="D32">
            <v>78.8</v>
          </cell>
          <cell r="E32" t="str">
            <v>C</v>
          </cell>
          <cell r="F32" t="str">
            <v xml:space="preserve">Ananda Bagus Wida Kanaka baik dalam Menata informasi yang didapat dari teks berdasarkan keterhubungan antargagasan ke dalam kerangka tulisan.  Cukup dalam Menyampaikan pengetahuan baru dari teks nonfiksi ke dalam tulisan dengan bahasa sendiri. </v>
          </cell>
        </row>
        <row r="33">
          <cell r="B33">
            <v>30</v>
          </cell>
          <cell r="C33" t="str">
            <v>DENI FIRYA ATHALLAH PRADINAYA</v>
          </cell>
          <cell r="D33">
            <v>78.8</v>
          </cell>
          <cell r="E33" t="str">
            <v>C</v>
          </cell>
          <cell r="F33" t="str">
            <v>Ananda Deni Firya Athallah Pradinaya baik dalam Menata informasi yang didapat dari teks berdasarkan keterhubungan antargagasan ke dalam kerangka tulisan.  Cukup dalam Menyampaikan pengetahuan baru dari teks nonfiksi ke dalam tulisan dengan bahasa sendiri.</v>
          </cell>
        </row>
        <row r="34">
          <cell r="B34">
            <v>31</v>
          </cell>
          <cell r="C34" t="str">
            <v>DEWI GALUH MULANSARI</v>
          </cell>
          <cell r="D34">
            <v>78.8</v>
          </cell>
          <cell r="E34" t="str">
            <v>C</v>
          </cell>
          <cell r="F34" t="str">
            <v xml:space="preserve">Ananda Dewi Galuh Mulansari baik dalam Menata informasi yang didapat dari teks berdasarkan keterhubungan antargagasan ke dalam kerangka tulisan.  Cukup dalam Menyampaikan pengetahuan baru dari teks nonfiksi ke dalam tulisan dengan bahasa sendiri. </v>
          </cell>
        </row>
        <row r="35">
          <cell r="B35">
            <v>32</v>
          </cell>
          <cell r="C35" t="str">
            <v>DIAN PUJI LESTARI</v>
          </cell>
          <cell r="D35">
            <v>78.8</v>
          </cell>
          <cell r="E35" t="str">
            <v>C</v>
          </cell>
          <cell r="F35" t="str">
            <v xml:space="preserve">Ananda Dian Puji Lestari baik dalam Menata informasi yang didapat dari teks berdasarkan keterhubungan antargagasan ke dalam kerangka tulisan.  Cukup dalam Menyampaikan pengetahuan baru dari teks nonfiksi ke dalam tulisan dengan bahasa sendiri. </v>
          </cell>
        </row>
        <row r="36">
          <cell r="B36">
            <v>33</v>
          </cell>
          <cell r="C36" t="str">
            <v>Hafidz Langgeng Prasetyo</v>
          </cell>
          <cell r="D36">
            <v>78.8</v>
          </cell>
          <cell r="E36" t="str">
            <v>C</v>
          </cell>
          <cell r="F36" t="str">
            <v xml:space="preserve">Ananda Hafidz Langgeng Prasetyo baik dalam Menata informasi yang didapat dari teks berdasarkan keterhubungan antargagasan ke dalam kerangka tulisan.  Cukup dalam Menyampaikan pengetahuan baru dari teks nonfiksi ke dalam tulisan dengan bahasa sendiri. </v>
          </cell>
        </row>
        <row r="37">
          <cell r="B37">
            <v>34</v>
          </cell>
          <cell r="C37" t="str">
            <v>JALU ARTHA AJI MANGGALA HANDOKO</v>
          </cell>
          <cell r="D37">
            <v>78.8</v>
          </cell>
          <cell r="E37" t="str">
            <v>C</v>
          </cell>
          <cell r="F37" t="str">
            <v>Ananda Jalu Artha Aji Manggala Handoko baik dalam Menata informasi yang didapat dari teks berdasarkan keterhubungan antargagasan ke dalam kerangka tulisan.  Cukup dalam Menyampaikan pengetahuan baru dari teks nonfiksi ke dalam tulisan dengan bahasa sendir</v>
          </cell>
        </row>
        <row r="38">
          <cell r="B38">
            <v>35</v>
          </cell>
          <cell r="C38" t="str">
            <v>LAURENDHO RADIEFCA MURDIONO</v>
          </cell>
          <cell r="D38">
            <v>78.8</v>
          </cell>
          <cell r="E38" t="str">
            <v>C</v>
          </cell>
          <cell r="F38" t="str">
            <v xml:space="preserve">Ananda Laurendho Radiefca Murdiono baik dalam Menata informasi yang didapat dari teks berdasarkan keterhubungan antargagasan ke dalam kerangka tulisan.  Cukup dalam Menyampaikan pengetahuan baru dari teks nonfiksi ke dalam tulisan dengan bahasa sendiri. </v>
          </cell>
        </row>
        <row r="39">
          <cell r="B39">
            <v>36</v>
          </cell>
          <cell r="C39" t="str">
            <v>MARSYA MAYDINA DWI RISQITA</v>
          </cell>
          <cell r="D39">
            <v>78.8</v>
          </cell>
          <cell r="E39" t="str">
            <v>C</v>
          </cell>
          <cell r="F39" t="str">
            <v xml:space="preserve">Ananda Marsya Maydina Dwi Risqita baik dalam Menata informasi yang didapat dari teks berdasarkan keterhubungan antargagasan ke dalam kerangka tulisan.  Cukup dalam Menyampaikan pengetahuan baru dari teks nonfiksi ke dalam tulisan dengan bahasa sendiri. </v>
          </cell>
        </row>
        <row r="40">
          <cell r="B40">
            <v>37</v>
          </cell>
          <cell r="C40" t="str">
            <v>MILA SARASWATI</v>
          </cell>
          <cell r="D40">
            <v>78.8</v>
          </cell>
          <cell r="E40" t="str">
            <v>C</v>
          </cell>
          <cell r="F40" t="str">
            <v xml:space="preserve">Ananda Mila Saraswati baik dalam Menata informasi yang didapat dari teks berdasarkan keterhubungan antargagasan ke dalam kerangka tulisan.  Cukup dalam Menyampaikan pengetahuan baru dari teks nonfiksi ke dalam tulisan dengan bahasa sendiri. </v>
          </cell>
        </row>
        <row r="41">
          <cell r="B41">
            <v>38</v>
          </cell>
          <cell r="C41" t="str">
            <v>MUHAMMAD ARKAN ALLY RACHMAD</v>
          </cell>
          <cell r="D41">
            <v>78.8</v>
          </cell>
          <cell r="E41" t="str">
            <v>C</v>
          </cell>
          <cell r="F41" t="str">
            <v xml:space="preserve">Ananda Muhammad Arkan Ally Rachmad baik dalam Menata informasi yang didapat dari teks berdasarkan keterhubungan antargagasan ke dalam kerangka tulisan.  Cukup dalam Menyampaikan pengetahuan baru dari teks nonfiksi ke dalam tulisan dengan bahasa sendiri. </v>
          </cell>
        </row>
        <row r="42">
          <cell r="B42">
            <v>39</v>
          </cell>
          <cell r="C42" t="str">
            <v>MUHAMMAD REVIAN ABDULLOH FAQIH</v>
          </cell>
          <cell r="D42">
            <v>78.8</v>
          </cell>
          <cell r="E42" t="str">
            <v>C</v>
          </cell>
          <cell r="F42" t="str">
            <v>Ananda Muhammad Revian Abdulloh Faqih baik dalam Menata informasi yang didapat dari teks berdasarkan keterhubungan antargagasan ke dalam kerangka tulisan.  Cukup dalam Menyampaikan pengetahuan baru dari teks nonfiksi ke dalam tulisan dengan bahasa sendiri</v>
          </cell>
        </row>
        <row r="43">
          <cell r="B43">
            <v>40</v>
          </cell>
          <cell r="C43" t="str">
            <v>NABILA AYUNINGTIAS</v>
          </cell>
          <cell r="D43">
            <v>78.8</v>
          </cell>
          <cell r="E43" t="str">
            <v>C</v>
          </cell>
          <cell r="F43" t="str">
            <v xml:space="preserve">Ananda Nabila Ayuningtias baik dalam Menata informasi yang didapat dari teks berdasarkan keterhubungan antargagasan ke dalam kerangka tulisan.  Cukup dalam Menyampaikan pengetahuan baru dari teks nonfiksi ke dalam tulisan dengan bahasa sendiri. </v>
          </cell>
        </row>
        <row r="44">
          <cell r="B44">
            <v>41</v>
          </cell>
          <cell r="C44" t="str">
            <v>NARESWARI MASAYU PUSPANINGRUM</v>
          </cell>
          <cell r="D44">
            <v>78.8</v>
          </cell>
          <cell r="E44" t="str">
            <v>C</v>
          </cell>
          <cell r="F44" t="str">
            <v>Ananda Nareswari Masayu Puspaningrum baik dalam Menata informasi yang didapat dari teks berdasarkan keterhubungan antargagasan ke dalam kerangka tulisan.  Cukup dalam Menyampaikan pengetahuan baru dari teks nonfiksi ke dalam tulisan dengan bahasa sendiri.</v>
          </cell>
        </row>
        <row r="45">
          <cell r="B45">
            <v>42</v>
          </cell>
          <cell r="C45" t="str">
            <v>NOVA SASMYTA</v>
          </cell>
          <cell r="D45">
            <v>78.8</v>
          </cell>
          <cell r="E45" t="str">
            <v>C</v>
          </cell>
          <cell r="F45" t="str">
            <v xml:space="preserve">Ananda Nova Sasmyta baik dalam Menata informasi yang didapat dari teks berdasarkan keterhubungan antargagasan ke dalam kerangka tulisan.  Cukup dalam Menyampaikan pengetahuan baru dari teks nonfiksi ke dalam tulisan dengan bahasa sendiri. </v>
          </cell>
        </row>
        <row r="46">
          <cell r="B46">
            <v>43</v>
          </cell>
          <cell r="C46" t="str">
            <v>RIDHA RAHMATUL AULA RIDWAN</v>
          </cell>
          <cell r="D46">
            <v>78.8</v>
          </cell>
          <cell r="E46" t="str">
            <v>C</v>
          </cell>
          <cell r="F46" t="str">
            <v xml:space="preserve">Ananda Ridha Rahmatul Aula Ridwan baik dalam Menata informasi yang didapat dari teks berdasarkan keterhubungan antargagasan ke dalam kerangka tulisan.  Cukup dalam Menyampaikan pengetahuan baru dari teks nonfiksi ke dalam tulisan dengan bahasa sendiri. </v>
          </cell>
        </row>
        <row r="47">
          <cell r="B47">
            <v>44</v>
          </cell>
          <cell r="C47" t="str">
            <v>RIFDA SALSABILA PURNAMA</v>
          </cell>
          <cell r="D47">
            <v>78.8</v>
          </cell>
          <cell r="E47" t="str">
            <v>C</v>
          </cell>
          <cell r="F47" t="str">
            <v xml:space="preserve">Ananda Rifda Salsabila Purnama baik dalam Menata informasi yang didapat dari teks berdasarkan keterhubungan antargagasan ke dalam kerangka tulisan.  Cukup dalam Menyampaikan pengetahuan baru dari teks nonfiksi ke dalam tulisan dengan bahasa sendiri. </v>
          </cell>
        </row>
        <row r="48">
          <cell r="B48">
            <v>45</v>
          </cell>
          <cell r="C48" t="str">
            <v>RIZKI INTAN KURNIAENDAH</v>
          </cell>
          <cell r="D48">
            <v>78.8</v>
          </cell>
          <cell r="E48" t="str">
            <v>C</v>
          </cell>
          <cell r="F48" t="str">
            <v xml:space="preserve">Ananda Rizki Intan Kurniaendah baik dalam Menata informasi yang didapat dari teks berdasarkan keterhubungan antargagasan ke dalam kerangka tulisan.  Cukup dalam Menyampaikan pengetahuan baru dari teks nonfiksi ke dalam tulisan dengan bahasa sendiri. </v>
          </cell>
        </row>
        <row r="49">
          <cell r="B49">
            <v>46</v>
          </cell>
          <cell r="C49" t="str">
            <v>RIZKY FIRMANSYAH</v>
          </cell>
          <cell r="D49">
            <v>78.8</v>
          </cell>
          <cell r="E49" t="str">
            <v>C</v>
          </cell>
          <cell r="F49" t="str">
            <v xml:space="preserve">Ananda Rizky Firmansyah baik dalam Menata informasi yang didapat dari teks berdasarkan keterhubungan antargagasan ke dalam kerangka tulisan.  Cukup dalam Menyampaikan pengetahuan baru dari teks nonfiksi ke dalam tulisan dengan bahasa sendiri. </v>
          </cell>
        </row>
        <row r="50">
          <cell r="B50">
            <v>47</v>
          </cell>
          <cell r="C50" t="str">
            <v>SAFIRA NUR LAYLA RAMADHANI</v>
          </cell>
          <cell r="D50">
            <v>78.8</v>
          </cell>
          <cell r="E50" t="str">
            <v>C</v>
          </cell>
          <cell r="F50" t="str">
            <v xml:space="preserve">Ananda Safira Nur Layla Ramadhani baik dalam Menata informasi yang didapat dari teks berdasarkan keterhubungan antargagasan ke dalam kerangka tulisan.  Cukup dalam Menyampaikan pengetahuan baru dari teks nonfiksi ke dalam tulisan dengan bahasa sendiri. </v>
          </cell>
        </row>
        <row r="51">
          <cell r="B51">
            <v>48</v>
          </cell>
          <cell r="C51" t="str">
            <v>SHANASTRI RUFAIDA</v>
          </cell>
          <cell r="D51">
            <v>78.8</v>
          </cell>
          <cell r="E51" t="str">
            <v>C</v>
          </cell>
          <cell r="F51" t="str">
            <v xml:space="preserve">Ananda Shanastri Rufaida baik dalam Menata informasi yang didapat dari teks berdasarkan keterhubungan antargagasan ke dalam kerangka tulisan.  Cukup dalam Menyampaikan pengetahuan baru dari teks nonfiksi ke dalam tulisan dengan bahasa sendiri. </v>
          </cell>
        </row>
        <row r="52">
          <cell r="B52">
            <v>49</v>
          </cell>
          <cell r="C52" t="str">
            <v>SHIAM SAHARA</v>
          </cell>
          <cell r="D52">
            <v>78.8</v>
          </cell>
          <cell r="E52" t="str">
            <v>C</v>
          </cell>
          <cell r="F52" t="str">
            <v xml:space="preserve">Ananda Shiam Sahara baik dalam Menata informasi yang didapat dari teks berdasarkan keterhubungan antargagasan ke dalam kerangka tulisan.  Cukup dalam Menyampaikan pengetahuan baru dari teks nonfiksi ke dalam tulisan dengan bahasa sendiri. </v>
          </cell>
        </row>
        <row r="53">
          <cell r="B53">
            <v>50</v>
          </cell>
          <cell r="C53" t="str">
            <v>SUSAN APRILIA PUTRI</v>
          </cell>
          <cell r="D53">
            <v>78.8</v>
          </cell>
          <cell r="E53" t="str">
            <v>C</v>
          </cell>
          <cell r="F53" t="str">
            <v xml:space="preserve">Ananda Susan Aprilia Putri baik dalam Menata informasi yang didapat dari teks berdasarkan keterhubungan antargagasan ke dalam kerangka tulisan.  Cukup dalam Menyampaikan pengetahuan baru dari teks nonfiksi ke dalam tulisan dengan bahasa sendiri. </v>
          </cell>
        </row>
      </sheetData>
      <sheetData sheetId="50">
        <row r="4">
          <cell r="B4">
            <v>1</v>
          </cell>
          <cell r="C4" t="str">
            <v>AZKA AFINA KHOIRUL IZA</v>
          </cell>
          <cell r="D4">
            <v>77.388888888888872</v>
          </cell>
          <cell r="E4" t="str">
            <v>C</v>
          </cell>
          <cell r="F4" t="str">
            <v xml:space="preserve">Ananda Azka Afina Khoirul Iza sangat baik dalam Mengidentifikasi pecahan-pecahan senilai dengan gambar dan model konkret.  Perlu bimbingan dalam Mengukur sudut pada bangun datar dalam satuan baku dengan menggunakan busur derajat. </v>
          </cell>
        </row>
        <row r="5">
          <cell r="B5">
            <v>2</v>
          </cell>
          <cell r="C5" t="str">
            <v>BAGUS WIDA KANAKA</v>
          </cell>
          <cell r="D5">
            <v>76.833333333333329</v>
          </cell>
          <cell r="E5" t="str">
            <v>C</v>
          </cell>
          <cell r="F5" t="str">
            <v xml:space="preserve">Ananda Bagus Wida Kanaka baik dalam Mengidentifikasi pecahan-pecahan senilai dengan gambar dan model konkret.  Perlu bimbingan dalam Mengukur sudut pada bangun datar dalam satuan baku dengan menggunakan busur derajat. </v>
          </cell>
        </row>
        <row r="6">
          <cell r="B6">
            <v>3</v>
          </cell>
          <cell r="C6" t="str">
            <v>DENI FIRYA ATHALLAH PRADINAYA</v>
          </cell>
          <cell r="D6">
            <v>76.833333333333329</v>
          </cell>
          <cell r="E6" t="str">
            <v>C</v>
          </cell>
          <cell r="F6" t="str">
            <v xml:space="preserve">Ananda Deni Firya Athallah Pradinaya baik dalam Mengidentifikasi pecahan-pecahan senilai dengan gambar dan model konkret.  Perlu bimbingan dalam Mengukur sudut pada bangun datar dalam satuan baku dengan menggunakan busur derajat. </v>
          </cell>
        </row>
        <row r="7">
          <cell r="B7">
            <v>4</v>
          </cell>
          <cell r="C7" t="str">
            <v>DEWI GALUH MULANSARI</v>
          </cell>
          <cell r="D7">
            <v>76.833333333333329</v>
          </cell>
          <cell r="E7" t="str">
            <v>C</v>
          </cell>
          <cell r="F7" t="str">
            <v xml:space="preserve">Ananda Dewi Galuh Mulansari baik dalam Mengidentifikasi pecahan-pecahan senilai dengan gambar dan model konkret.  Perlu bimbingan dalam Mengukur sudut pada bangun datar dalam satuan baku dengan menggunakan busur derajat. </v>
          </cell>
        </row>
        <row r="8">
          <cell r="B8">
            <v>5</v>
          </cell>
          <cell r="C8" t="str">
            <v>DIAN PUJI LESTARI</v>
          </cell>
          <cell r="D8">
            <v>76.833333333333329</v>
          </cell>
          <cell r="E8" t="str">
            <v>C</v>
          </cell>
          <cell r="F8" t="str">
            <v xml:space="preserve">Ananda Dian Puji Lestari baik dalam Mengidentifikasi pecahan-pecahan senilai dengan gambar dan model konkret.  Perlu bimbingan dalam Mengukur sudut pada bangun datar dalam satuan baku dengan menggunakan busur derajat. </v>
          </cell>
        </row>
        <row r="9">
          <cell r="B9">
            <v>6</v>
          </cell>
          <cell r="C9" t="str">
            <v>Hafidz Langgeng Prasetyo</v>
          </cell>
          <cell r="D9">
            <v>76.833333333333329</v>
          </cell>
          <cell r="E9" t="str">
            <v>C</v>
          </cell>
          <cell r="F9" t="str">
            <v xml:space="preserve">Ananda Hafidz Langgeng Prasetyo baik dalam Mengidentifikasi pecahan-pecahan senilai dengan gambar dan model konkret.  Perlu bimbingan dalam Mengukur sudut pada bangun datar dalam satuan baku dengan menggunakan busur derajat. </v>
          </cell>
        </row>
        <row r="10">
          <cell r="B10">
            <v>7</v>
          </cell>
          <cell r="C10" t="str">
            <v>JALU ARTHA AJI MANGGALA HANDOKO</v>
          </cell>
          <cell r="D10">
            <v>76.833333333333329</v>
          </cell>
          <cell r="E10" t="str">
            <v>C</v>
          </cell>
          <cell r="F10" t="str">
            <v xml:space="preserve">Ananda Jalu Artha Aji Manggala Handoko baik dalam Mengidentifikasi pecahan-pecahan senilai dengan gambar dan model konkret.  Perlu bimbingan dalam Mengukur sudut pada bangun datar dalam satuan baku dengan menggunakan busur derajat. </v>
          </cell>
        </row>
        <row r="11">
          <cell r="B11">
            <v>8</v>
          </cell>
          <cell r="C11" t="str">
            <v>LAURENDHO RADIEFCA MURDIONO</v>
          </cell>
          <cell r="D11">
            <v>76.833333333333329</v>
          </cell>
          <cell r="E11" t="str">
            <v>C</v>
          </cell>
          <cell r="F11" t="str">
            <v xml:space="preserve">Ananda Laurendho Radiefca Murdiono baik dalam Mengidentifikasi pecahan-pecahan senilai dengan gambar dan model konkret.  Perlu bimbingan dalam Mengukur sudut pada bangun datar dalam satuan baku dengan menggunakan busur derajat. </v>
          </cell>
        </row>
        <row r="12">
          <cell r="B12">
            <v>9</v>
          </cell>
          <cell r="C12" t="str">
            <v>MARSYA MAYDINA DWI RISQITA</v>
          </cell>
          <cell r="D12">
            <v>76.833333333333329</v>
          </cell>
          <cell r="E12" t="str">
            <v>C</v>
          </cell>
          <cell r="F12" t="str">
            <v xml:space="preserve">Ananda Marsya Maydina Dwi Risqita baik dalam Mengidentifikasi pecahan-pecahan senilai dengan gambar dan model konkret.  Perlu bimbingan dalam Mengukur sudut pada bangun datar dalam satuan baku dengan menggunakan busur derajat. </v>
          </cell>
        </row>
        <row r="13">
          <cell r="B13">
            <v>10</v>
          </cell>
          <cell r="C13" t="str">
            <v>MILA SARASWATI</v>
          </cell>
          <cell r="D13">
            <v>76.833333333333329</v>
          </cell>
          <cell r="E13" t="str">
            <v>C</v>
          </cell>
          <cell r="F13" t="str">
            <v xml:space="preserve">Ananda Mila Saraswati baik dalam Mengidentifikasi pecahan-pecahan senilai dengan gambar dan model konkret.  Perlu bimbingan dalam Mengukur sudut pada bangun datar dalam satuan baku dengan menggunakan busur derajat. </v>
          </cell>
        </row>
        <row r="14">
          <cell r="B14">
            <v>11</v>
          </cell>
          <cell r="C14" t="str">
            <v>MUHAMMAD ARKAN ALLY RACHMAD</v>
          </cell>
          <cell r="D14">
            <v>76.833333333333329</v>
          </cell>
          <cell r="E14" t="str">
            <v>C</v>
          </cell>
          <cell r="F14" t="str">
            <v xml:space="preserve">Ananda Muhammad Arkan Ally Rachmad baik dalam Mengidentifikasi pecahan-pecahan senilai dengan gambar dan model konkret.  Perlu bimbingan dalam Mengukur sudut pada bangun datar dalam satuan baku dengan menggunakan busur derajat. </v>
          </cell>
        </row>
        <row r="15">
          <cell r="B15">
            <v>12</v>
          </cell>
          <cell r="C15" t="str">
            <v>MUHAMMAD REVIAN ABDULLOH FAQIH</v>
          </cell>
          <cell r="D15">
            <v>76.833333333333329</v>
          </cell>
          <cell r="E15" t="str">
            <v>C</v>
          </cell>
          <cell r="F15" t="str">
            <v xml:space="preserve">Ananda Muhammad Revian Abdulloh Faqih baik dalam Mengidentifikasi pecahan-pecahan senilai dengan gambar dan model konkret.  Perlu bimbingan dalam Mengukur sudut pada bangun datar dalam satuan baku dengan menggunakan busur derajat. </v>
          </cell>
        </row>
        <row r="16">
          <cell r="B16">
            <v>13</v>
          </cell>
          <cell r="C16" t="str">
            <v>NABILA AYUNINGTIAS</v>
          </cell>
          <cell r="D16">
            <v>76.833333333333329</v>
          </cell>
          <cell r="E16" t="str">
            <v>C</v>
          </cell>
          <cell r="F16" t="str">
            <v xml:space="preserve">Ananda Nabila Ayuningtias baik dalam Mengidentifikasi pecahan-pecahan senilai dengan gambar dan model konkret.  Perlu bimbingan dalam Mengukur sudut pada bangun datar dalam satuan baku dengan menggunakan busur derajat. </v>
          </cell>
        </row>
        <row r="17">
          <cell r="B17">
            <v>14</v>
          </cell>
          <cell r="C17" t="str">
            <v>NARESWARI MASAYU PUSPANINGRUM</v>
          </cell>
          <cell r="D17">
            <v>76.833333333333329</v>
          </cell>
          <cell r="E17" t="str">
            <v>C</v>
          </cell>
          <cell r="F17" t="str">
            <v xml:space="preserve">Ananda Nareswari Masayu Puspaningrum baik dalam Mengidentifikasi pecahan-pecahan senilai dengan gambar dan model konkret.  Perlu bimbingan dalam Mengukur sudut pada bangun datar dalam satuan baku dengan menggunakan busur derajat. </v>
          </cell>
        </row>
        <row r="18">
          <cell r="B18">
            <v>15</v>
          </cell>
          <cell r="C18" t="str">
            <v>NOVA SASMYTA</v>
          </cell>
          <cell r="D18">
            <v>76.833333333333329</v>
          </cell>
          <cell r="E18" t="str">
            <v>C</v>
          </cell>
          <cell r="F18" t="str">
            <v xml:space="preserve">Ananda Nova Sasmyta baik dalam Mengidentifikasi pecahan-pecahan senilai dengan gambar dan model konkret.  Perlu bimbingan dalam Mengukur sudut pada bangun datar dalam satuan baku dengan menggunakan busur derajat. </v>
          </cell>
        </row>
        <row r="19">
          <cell r="B19">
            <v>16</v>
          </cell>
          <cell r="C19" t="str">
            <v>RIDHA RAHMATUL AULA RIDWAN</v>
          </cell>
          <cell r="D19">
            <v>76.833333333333329</v>
          </cell>
          <cell r="E19" t="str">
            <v>C</v>
          </cell>
          <cell r="F19" t="str">
            <v xml:space="preserve">Ananda Ridha Rahmatul Aula Ridwan baik dalam Mengidentifikasi pecahan-pecahan senilai dengan gambar dan model konkret.  Perlu bimbingan dalam Mengukur sudut pada bangun datar dalam satuan baku dengan menggunakan busur derajat. </v>
          </cell>
        </row>
        <row r="20">
          <cell r="B20">
            <v>17</v>
          </cell>
          <cell r="C20" t="str">
            <v>RIFDA SALSABILA PURNAMA</v>
          </cell>
          <cell r="D20">
            <v>76.833333333333329</v>
          </cell>
          <cell r="E20" t="str">
            <v>C</v>
          </cell>
          <cell r="F20" t="str">
            <v xml:space="preserve">Ananda Rifda Salsabila Purnama baik dalam Mengidentifikasi pecahan-pecahan senilai dengan gambar dan model konkret.  Perlu bimbingan dalam Mengukur sudut pada bangun datar dalam satuan baku dengan menggunakan busur derajat. </v>
          </cell>
        </row>
        <row r="21">
          <cell r="B21">
            <v>18</v>
          </cell>
          <cell r="C21" t="str">
            <v>RIZKI INTAN KURNIAENDAH</v>
          </cell>
          <cell r="D21">
            <v>76.833333333333329</v>
          </cell>
          <cell r="E21" t="str">
            <v>C</v>
          </cell>
          <cell r="F21" t="str">
            <v xml:space="preserve">Ananda Rizki Intan Kurniaendah baik dalam Mengidentifikasi pecahan-pecahan senilai dengan gambar dan model konkret.  Perlu bimbingan dalam Mengukur sudut pada bangun datar dalam satuan baku dengan menggunakan busur derajat. </v>
          </cell>
        </row>
        <row r="22">
          <cell r="B22">
            <v>19</v>
          </cell>
          <cell r="C22" t="str">
            <v>RIZKY FIRMANSYAH</v>
          </cell>
          <cell r="D22">
            <v>76.833333333333329</v>
          </cell>
          <cell r="E22" t="str">
            <v>C</v>
          </cell>
          <cell r="F22" t="str">
            <v xml:space="preserve">Ananda Rizky Firmansyah baik dalam Mengidentifikasi pecahan-pecahan senilai dengan gambar dan model konkret.  Perlu bimbingan dalam Mengukur sudut pada bangun datar dalam satuan baku dengan menggunakan busur derajat. </v>
          </cell>
        </row>
        <row r="23">
          <cell r="B23">
            <v>20</v>
          </cell>
          <cell r="C23" t="str">
            <v>SAFIRA NUR LAYLA RAMADHANI</v>
          </cell>
          <cell r="D23">
            <v>76.833333333333329</v>
          </cell>
          <cell r="E23" t="str">
            <v>C</v>
          </cell>
          <cell r="F23" t="str">
            <v xml:space="preserve">Ananda Safira Nur Layla Ramadhani baik dalam Mengidentifikasi pecahan-pecahan senilai dengan gambar dan model konkret.  Perlu bimbingan dalam Mengukur sudut pada bangun datar dalam satuan baku dengan menggunakan busur derajat. </v>
          </cell>
        </row>
        <row r="24">
          <cell r="B24">
            <v>21</v>
          </cell>
          <cell r="C24" t="str">
            <v>SHANASTRI RUFAIDA</v>
          </cell>
          <cell r="D24">
            <v>76.833333333333329</v>
          </cell>
          <cell r="E24" t="str">
            <v>C</v>
          </cell>
          <cell r="F24" t="str">
            <v xml:space="preserve">Ananda Shanastri Rufaida baik dalam Mengidentifikasi pecahan-pecahan senilai dengan gambar dan model konkret.  Perlu bimbingan dalam Mengukur sudut pada bangun datar dalam satuan baku dengan menggunakan busur derajat. </v>
          </cell>
        </row>
        <row r="25">
          <cell r="B25">
            <v>22</v>
          </cell>
          <cell r="C25" t="str">
            <v>SHIAM SAHARA</v>
          </cell>
          <cell r="D25">
            <v>76.833333333333329</v>
          </cell>
          <cell r="E25" t="str">
            <v>C</v>
          </cell>
          <cell r="F25" t="str">
            <v xml:space="preserve">Ananda Shiam Sahara baik dalam Mengidentifikasi pecahan-pecahan senilai dengan gambar dan model konkret.  Perlu bimbingan dalam Mengukur sudut pada bangun datar dalam satuan baku dengan menggunakan busur derajat. </v>
          </cell>
        </row>
        <row r="26">
          <cell r="B26">
            <v>23</v>
          </cell>
          <cell r="C26" t="str">
            <v>SUSAN APRILIA PUTRI</v>
          </cell>
          <cell r="D26">
            <v>76.833333333333329</v>
          </cell>
          <cell r="E26" t="str">
            <v>C</v>
          </cell>
          <cell r="F26" t="str">
            <v xml:space="preserve">Ananda Susan Aprilia Putri baik dalam Mengidentifikasi pecahan-pecahan senilai dengan gambar dan model konkret.  Perlu bimbingan dalam Mengukur sudut pada bangun datar dalam satuan baku dengan menggunakan busur derajat. </v>
          </cell>
        </row>
        <row r="27">
          <cell r="B27">
            <v>24</v>
          </cell>
          <cell r="C27" t="str">
            <v>SYIFAUL CHUSNA BANATU ROHMI HADI</v>
          </cell>
          <cell r="D27">
            <v>76.833333333333329</v>
          </cell>
          <cell r="E27" t="str">
            <v>C</v>
          </cell>
          <cell r="F27" t="str">
            <v xml:space="preserve">Ananda Syifaul Chusna Banatu Rohmi Hadi baik dalam Mengidentifikasi pecahan-pecahan senilai dengan gambar dan model konkret.  Perlu bimbingan dalam Mengukur sudut pada bangun datar dalam satuan baku dengan menggunakan busur derajat. </v>
          </cell>
        </row>
        <row r="28">
          <cell r="B28">
            <v>25</v>
          </cell>
          <cell r="C28" t="str">
            <v>VANESSA VICKY AYU LESTARI</v>
          </cell>
          <cell r="D28">
            <v>76.833333333333329</v>
          </cell>
          <cell r="E28" t="str">
            <v>C</v>
          </cell>
          <cell r="F28" t="str">
            <v xml:space="preserve">Ananda Vanessa Vicky Ayu Lestari baik dalam Mengidentifikasi pecahan-pecahan senilai dengan gambar dan model konkret.  Perlu bimbingan dalam Mengukur sudut pada bangun datar dalam satuan baku dengan menggunakan busur derajat. </v>
          </cell>
        </row>
        <row r="29">
          <cell r="B29">
            <v>26</v>
          </cell>
          <cell r="C29" t="str">
            <v>WIBI NUR FIRMANSYAH</v>
          </cell>
          <cell r="D29">
            <v>76.833333333333329</v>
          </cell>
          <cell r="E29" t="str">
            <v>C</v>
          </cell>
          <cell r="F29" t="str">
            <v xml:space="preserve">Ananda Wibi Nur Firmansyah baik dalam Mengidentifikasi pecahan-pecahan senilai dengan gambar dan model konkret.  Perlu bimbingan dalam Mengukur sudut pada bangun datar dalam satuan baku dengan menggunakan busur derajat. </v>
          </cell>
        </row>
        <row r="30">
          <cell r="B30">
            <v>27</v>
          </cell>
          <cell r="C30" t="str">
            <v>ZULFIDA NURUL MAZIDAH</v>
          </cell>
          <cell r="D30">
            <v>76.833333333333329</v>
          </cell>
          <cell r="E30" t="str">
            <v>C</v>
          </cell>
          <cell r="F30" t="str">
            <v xml:space="preserve">Ananda Zulfida Nurul Mazidah baik dalam Mengidentifikasi pecahan-pecahan senilai dengan gambar dan model konkret.  Perlu bimbingan dalam Mengukur sudut pada bangun datar dalam satuan baku dengan menggunakan busur derajat. </v>
          </cell>
        </row>
        <row r="31">
          <cell r="B31">
            <v>28</v>
          </cell>
          <cell r="C31" t="str">
            <v>AZKA AFINA KHOIRUL IZA</v>
          </cell>
          <cell r="D31">
            <v>76.833333333333329</v>
          </cell>
          <cell r="E31" t="str">
            <v>C</v>
          </cell>
          <cell r="F31" t="str">
            <v xml:space="preserve">Ananda Azka Afina Khoirul Iza baik dalam Mengidentifikasi pecahan-pecahan senilai dengan gambar dan model konkret.  Perlu bimbingan dalam Mengukur sudut pada bangun datar dalam satuan baku dengan menggunakan busur derajat. </v>
          </cell>
        </row>
        <row r="32">
          <cell r="B32">
            <v>29</v>
          </cell>
          <cell r="C32" t="str">
            <v>BAGUS WIDA KANAKA</v>
          </cell>
          <cell r="D32">
            <v>76.833333333333329</v>
          </cell>
          <cell r="E32" t="str">
            <v>C</v>
          </cell>
          <cell r="F32" t="str">
            <v xml:space="preserve">Ananda Bagus Wida Kanaka baik dalam Mengidentifikasi pecahan-pecahan senilai dengan gambar dan model konkret.  Perlu bimbingan dalam Mengukur sudut pada bangun datar dalam satuan baku dengan menggunakan busur derajat. </v>
          </cell>
        </row>
        <row r="33">
          <cell r="B33">
            <v>30</v>
          </cell>
          <cell r="C33" t="str">
            <v>DENI FIRYA ATHALLAH PRADINAYA</v>
          </cell>
          <cell r="D33">
            <v>76.833333333333329</v>
          </cell>
          <cell r="E33" t="str">
            <v>C</v>
          </cell>
          <cell r="F33" t="str">
            <v xml:space="preserve">Ananda Deni Firya Athallah Pradinaya baik dalam Mengidentifikasi pecahan-pecahan senilai dengan gambar dan model konkret.  Perlu bimbingan dalam Mengukur sudut pada bangun datar dalam satuan baku dengan menggunakan busur derajat. </v>
          </cell>
        </row>
        <row r="34">
          <cell r="B34">
            <v>31</v>
          </cell>
          <cell r="C34" t="str">
            <v>DEWI GALUH MULANSARI</v>
          </cell>
          <cell r="D34">
            <v>76.833333333333329</v>
          </cell>
          <cell r="E34" t="str">
            <v>C</v>
          </cell>
          <cell r="F34" t="str">
            <v xml:space="preserve">Ananda Dewi Galuh Mulansari baik dalam Mengidentifikasi pecahan-pecahan senilai dengan gambar dan model konkret.  Perlu bimbingan dalam Mengukur sudut pada bangun datar dalam satuan baku dengan menggunakan busur derajat. </v>
          </cell>
        </row>
        <row r="35">
          <cell r="B35">
            <v>32</v>
          </cell>
          <cell r="C35" t="str">
            <v>DIAN PUJI LESTARI</v>
          </cell>
          <cell r="D35">
            <v>76.833333333333329</v>
          </cell>
          <cell r="E35" t="str">
            <v>C</v>
          </cell>
          <cell r="F35" t="str">
            <v xml:space="preserve">Ananda Dian Puji Lestari baik dalam Mengidentifikasi pecahan-pecahan senilai dengan gambar dan model konkret.  Perlu bimbingan dalam Mengukur sudut pada bangun datar dalam satuan baku dengan menggunakan busur derajat. </v>
          </cell>
        </row>
        <row r="36">
          <cell r="B36">
            <v>33</v>
          </cell>
          <cell r="C36" t="str">
            <v>Hafidz Langgeng Prasetyo</v>
          </cell>
          <cell r="D36">
            <v>76.833333333333329</v>
          </cell>
          <cell r="E36" t="str">
            <v>C</v>
          </cell>
          <cell r="F36" t="str">
            <v xml:space="preserve">Ananda Hafidz Langgeng Prasetyo baik dalam Mengidentifikasi pecahan-pecahan senilai dengan gambar dan model konkret.  Perlu bimbingan dalam Mengukur sudut pada bangun datar dalam satuan baku dengan menggunakan busur derajat. </v>
          </cell>
        </row>
        <row r="37">
          <cell r="B37">
            <v>34</v>
          </cell>
          <cell r="C37" t="str">
            <v>JALU ARTHA AJI MANGGALA HANDOKO</v>
          </cell>
          <cell r="D37">
            <v>76.833333333333329</v>
          </cell>
          <cell r="E37" t="str">
            <v>C</v>
          </cell>
          <cell r="F37" t="str">
            <v xml:space="preserve">Ananda Jalu Artha Aji Manggala Handoko baik dalam Mengidentifikasi pecahan-pecahan senilai dengan gambar dan model konkret.  Perlu bimbingan dalam Mengukur sudut pada bangun datar dalam satuan baku dengan menggunakan busur derajat. </v>
          </cell>
        </row>
        <row r="38">
          <cell r="B38">
            <v>35</v>
          </cell>
          <cell r="C38" t="str">
            <v>LAURENDHO RADIEFCA MURDIONO</v>
          </cell>
          <cell r="D38">
            <v>76.833333333333329</v>
          </cell>
          <cell r="E38" t="str">
            <v>C</v>
          </cell>
          <cell r="F38" t="str">
            <v xml:space="preserve">Ananda Laurendho Radiefca Murdiono baik dalam Mengidentifikasi pecahan-pecahan senilai dengan gambar dan model konkret.  Perlu bimbingan dalam Mengukur sudut pada bangun datar dalam satuan baku dengan menggunakan busur derajat. </v>
          </cell>
        </row>
        <row r="39">
          <cell r="B39">
            <v>36</v>
          </cell>
          <cell r="C39" t="str">
            <v>MARSYA MAYDINA DWI RISQITA</v>
          </cell>
          <cell r="D39">
            <v>76.833333333333329</v>
          </cell>
          <cell r="E39" t="str">
            <v>C</v>
          </cell>
          <cell r="F39" t="str">
            <v xml:space="preserve">Ananda Marsya Maydina Dwi Risqita baik dalam Mengidentifikasi pecahan-pecahan senilai dengan gambar dan model konkret.  Perlu bimbingan dalam Mengukur sudut pada bangun datar dalam satuan baku dengan menggunakan busur derajat. </v>
          </cell>
        </row>
        <row r="40">
          <cell r="B40">
            <v>37</v>
          </cell>
          <cell r="C40" t="str">
            <v>MILA SARASWATI</v>
          </cell>
          <cell r="D40">
            <v>76.833333333333329</v>
          </cell>
          <cell r="E40" t="str">
            <v>C</v>
          </cell>
          <cell r="F40" t="str">
            <v xml:space="preserve">Ananda Mila Saraswati baik dalam Mengidentifikasi pecahan-pecahan senilai dengan gambar dan model konkret.  Perlu bimbingan dalam Mengukur sudut pada bangun datar dalam satuan baku dengan menggunakan busur derajat. </v>
          </cell>
        </row>
        <row r="41">
          <cell r="B41">
            <v>38</v>
          </cell>
          <cell r="C41" t="str">
            <v>MUHAMMAD ARKAN ALLY RACHMAD</v>
          </cell>
          <cell r="D41">
            <v>76.833333333333329</v>
          </cell>
          <cell r="E41" t="str">
            <v>C</v>
          </cell>
          <cell r="F41" t="str">
            <v xml:space="preserve">Ananda Muhammad Arkan Ally Rachmad baik dalam Mengidentifikasi pecahan-pecahan senilai dengan gambar dan model konkret.  Perlu bimbingan dalam Mengukur sudut pada bangun datar dalam satuan baku dengan menggunakan busur derajat. </v>
          </cell>
        </row>
        <row r="42">
          <cell r="B42">
            <v>39</v>
          </cell>
          <cell r="C42" t="str">
            <v>MUHAMMAD REVIAN ABDULLOH FAQIH</v>
          </cell>
          <cell r="D42">
            <v>76.833333333333329</v>
          </cell>
          <cell r="E42" t="str">
            <v>C</v>
          </cell>
          <cell r="F42" t="str">
            <v xml:space="preserve">Ananda Muhammad Revian Abdulloh Faqih baik dalam Mengidentifikasi pecahan-pecahan senilai dengan gambar dan model konkret.  Perlu bimbingan dalam Mengukur sudut pada bangun datar dalam satuan baku dengan menggunakan busur derajat. </v>
          </cell>
        </row>
        <row r="43">
          <cell r="B43">
            <v>40</v>
          </cell>
          <cell r="C43" t="str">
            <v>NABILA AYUNINGTIAS</v>
          </cell>
          <cell r="D43">
            <v>76.833333333333329</v>
          </cell>
          <cell r="E43" t="str">
            <v>C</v>
          </cell>
          <cell r="F43" t="str">
            <v xml:space="preserve">Ananda Nabila Ayuningtias baik dalam Mengidentifikasi pecahan-pecahan senilai dengan gambar dan model konkret.  Perlu bimbingan dalam Mengukur sudut pada bangun datar dalam satuan baku dengan menggunakan busur derajat. </v>
          </cell>
        </row>
        <row r="44">
          <cell r="B44">
            <v>41</v>
          </cell>
          <cell r="C44" t="str">
            <v>NARESWARI MASAYU PUSPANINGRUM</v>
          </cell>
          <cell r="D44">
            <v>76.833333333333329</v>
          </cell>
          <cell r="E44" t="str">
            <v>C</v>
          </cell>
          <cell r="F44" t="str">
            <v xml:space="preserve">Ananda Nareswari Masayu Puspaningrum baik dalam Mengidentifikasi pecahan-pecahan senilai dengan gambar dan model konkret.  Perlu bimbingan dalam Mengukur sudut pada bangun datar dalam satuan baku dengan menggunakan busur derajat. </v>
          </cell>
        </row>
        <row r="45">
          <cell r="B45">
            <v>42</v>
          </cell>
          <cell r="C45" t="str">
            <v>NOVA SASMYTA</v>
          </cell>
          <cell r="D45">
            <v>76.833333333333329</v>
          </cell>
          <cell r="E45" t="str">
            <v>C</v>
          </cell>
          <cell r="F45" t="str">
            <v xml:space="preserve">Ananda Nova Sasmyta baik dalam Mengidentifikasi pecahan-pecahan senilai dengan gambar dan model konkret.  Perlu bimbingan dalam Mengukur sudut pada bangun datar dalam satuan baku dengan menggunakan busur derajat. </v>
          </cell>
        </row>
        <row r="46">
          <cell r="B46">
            <v>43</v>
          </cell>
          <cell r="C46" t="str">
            <v>RIDHA RAHMATUL AULA RIDWAN</v>
          </cell>
          <cell r="D46">
            <v>76.833333333333329</v>
          </cell>
          <cell r="E46" t="str">
            <v>C</v>
          </cell>
          <cell r="F46" t="str">
            <v xml:space="preserve">Ananda Ridha Rahmatul Aula Ridwan baik dalam Mengidentifikasi pecahan-pecahan senilai dengan gambar dan model konkret.  Perlu bimbingan dalam Mengukur sudut pada bangun datar dalam satuan baku dengan menggunakan busur derajat. </v>
          </cell>
        </row>
        <row r="47">
          <cell r="B47">
            <v>44</v>
          </cell>
          <cell r="C47" t="str">
            <v>RIFDA SALSABILA PURNAMA</v>
          </cell>
          <cell r="D47">
            <v>76.833333333333329</v>
          </cell>
          <cell r="E47" t="str">
            <v>C</v>
          </cell>
          <cell r="F47" t="str">
            <v xml:space="preserve">Ananda Rifda Salsabila Purnama baik dalam Mengidentifikasi pecahan-pecahan senilai dengan gambar dan model konkret.  Perlu bimbingan dalam Mengukur sudut pada bangun datar dalam satuan baku dengan menggunakan busur derajat. </v>
          </cell>
        </row>
        <row r="48">
          <cell r="B48">
            <v>45</v>
          </cell>
          <cell r="C48" t="str">
            <v>RIZKI INTAN KURNIAENDAH</v>
          </cell>
          <cell r="D48">
            <v>76.833333333333329</v>
          </cell>
          <cell r="E48" t="str">
            <v>C</v>
          </cell>
          <cell r="F48" t="str">
            <v xml:space="preserve">Ananda Rizki Intan Kurniaendah baik dalam Mengidentifikasi pecahan-pecahan senilai dengan gambar dan model konkret.  Perlu bimbingan dalam Mengukur sudut pada bangun datar dalam satuan baku dengan menggunakan busur derajat. </v>
          </cell>
        </row>
        <row r="49">
          <cell r="B49">
            <v>46</v>
          </cell>
          <cell r="C49" t="str">
            <v>RIZKY FIRMANSYAH</v>
          </cell>
          <cell r="D49">
            <v>76.833333333333329</v>
          </cell>
          <cell r="E49" t="str">
            <v>C</v>
          </cell>
          <cell r="F49" t="str">
            <v xml:space="preserve">Ananda Rizky Firmansyah baik dalam Mengidentifikasi pecahan-pecahan senilai dengan gambar dan model konkret.  Perlu bimbingan dalam Mengukur sudut pada bangun datar dalam satuan baku dengan menggunakan busur derajat. </v>
          </cell>
        </row>
        <row r="50">
          <cell r="B50">
            <v>47</v>
          </cell>
          <cell r="C50" t="str">
            <v>SAFIRA NUR LAYLA RAMADHANI</v>
          </cell>
          <cell r="D50">
            <v>76.833333333333329</v>
          </cell>
          <cell r="E50" t="str">
            <v>C</v>
          </cell>
          <cell r="F50" t="str">
            <v xml:space="preserve">Ananda Safira Nur Layla Ramadhani baik dalam Mengidentifikasi pecahan-pecahan senilai dengan gambar dan model konkret.  Perlu bimbingan dalam Mengukur sudut pada bangun datar dalam satuan baku dengan menggunakan busur derajat. </v>
          </cell>
        </row>
        <row r="51">
          <cell r="B51">
            <v>48</v>
          </cell>
          <cell r="C51" t="str">
            <v>SHANASTRI RUFAIDA</v>
          </cell>
          <cell r="D51">
            <v>76.833333333333329</v>
          </cell>
          <cell r="E51" t="str">
            <v>C</v>
          </cell>
          <cell r="F51" t="str">
            <v xml:space="preserve">Ananda Shanastri Rufaida baik dalam Mengidentifikasi pecahan-pecahan senilai dengan gambar dan model konkret.  Perlu bimbingan dalam Mengukur sudut pada bangun datar dalam satuan baku dengan menggunakan busur derajat. </v>
          </cell>
        </row>
        <row r="52">
          <cell r="B52">
            <v>49</v>
          </cell>
          <cell r="C52" t="str">
            <v>SHIAM SAHARA</v>
          </cell>
          <cell r="D52">
            <v>76.833333333333329</v>
          </cell>
          <cell r="E52" t="str">
            <v>C</v>
          </cell>
          <cell r="F52" t="str">
            <v xml:space="preserve">Ananda Shiam Sahara baik dalam Mengidentifikasi pecahan-pecahan senilai dengan gambar dan model konkret.  Perlu bimbingan dalam Mengukur sudut pada bangun datar dalam satuan baku dengan menggunakan busur derajat. </v>
          </cell>
        </row>
        <row r="53">
          <cell r="B53">
            <v>50</v>
          </cell>
          <cell r="C53" t="str">
            <v>SUSAN APRILIA PUTRI</v>
          </cell>
          <cell r="D53">
            <v>76.833333333333329</v>
          </cell>
          <cell r="E53" t="str">
            <v>C</v>
          </cell>
          <cell r="F53" t="str">
            <v xml:space="preserve">Ananda Susan Aprilia Putri baik dalam Mengidentifikasi pecahan-pecahan senilai dengan gambar dan model konkret.  Perlu bimbingan dalam Mengukur sudut pada bangun datar dalam satuan baku dengan menggunakan busur derajat. </v>
          </cell>
        </row>
      </sheetData>
      <sheetData sheetId="51"/>
      <sheetData sheetId="52"/>
      <sheetData sheetId="53">
        <row r="4">
          <cell r="B4">
            <v>1</v>
          </cell>
          <cell r="C4" t="str">
            <v>AZKA AFINA KHOIRUL IZA</v>
          </cell>
          <cell r="D4">
            <v>76.833333333333329</v>
          </cell>
          <cell r="E4" t="str">
            <v>C</v>
          </cell>
          <cell r="F4" t="str">
            <v xml:space="preserve">Ananda Azka Afina Khoirul Iza baik dalam membaca Q.S. al-Falaq dan Q.S al-Fīl dengan tartil.  Perlu bimbingan dalam mencontohkan perilaku amanah dalam kehidupan sehari-hari. </v>
          </cell>
        </row>
        <row r="5">
          <cell r="B5">
            <v>2</v>
          </cell>
          <cell r="C5" t="str">
            <v>BAGUS WIDA KANAKA</v>
          </cell>
          <cell r="D5">
            <v>76.833333333333329</v>
          </cell>
          <cell r="E5" t="str">
            <v>C</v>
          </cell>
          <cell r="F5" t="str">
            <v xml:space="preserve">Ananda Bagus Wida Kanaka baik dalam membaca Q.S. al-Falaq dan Q.S al-Fīl dengan tartil.  Perlu bimbingan dalam mencontohkan perilaku amanah dalam kehidupan sehari-hari. </v>
          </cell>
        </row>
        <row r="6">
          <cell r="B6">
            <v>3</v>
          </cell>
          <cell r="C6" t="str">
            <v>DENI FIRYA ATHALLAH PRADINAYA</v>
          </cell>
          <cell r="D6">
            <v>76.833333333333329</v>
          </cell>
          <cell r="E6" t="str">
            <v>C</v>
          </cell>
          <cell r="F6" t="str">
            <v xml:space="preserve">Ananda Deni Firya Athallah Pradinaya baik dalam membaca Q.S. al-Falaq dan Q.S al-Fīl dengan tartil.  Perlu bimbingan dalam mencontohkan perilaku amanah dalam kehidupan sehari-hari. </v>
          </cell>
        </row>
        <row r="7">
          <cell r="B7">
            <v>4</v>
          </cell>
          <cell r="C7" t="str">
            <v>DEWI GALUH MULANSARI</v>
          </cell>
          <cell r="D7">
            <v>76.833333333333329</v>
          </cell>
          <cell r="E7" t="str">
            <v>C</v>
          </cell>
          <cell r="F7" t="str">
            <v xml:space="preserve">Ananda Dewi Galuh Mulansari baik dalam membaca Q.S. al-Falaq dan Q.S al-Fīl dengan tartil.  Perlu bimbingan dalam mencontohkan perilaku amanah dalam kehidupan sehari-hari. </v>
          </cell>
        </row>
        <row r="8">
          <cell r="B8">
            <v>5</v>
          </cell>
          <cell r="C8" t="str">
            <v>DIAN PUJI LESTARI</v>
          </cell>
          <cell r="D8">
            <v>76.833333333333329</v>
          </cell>
          <cell r="E8" t="str">
            <v>C</v>
          </cell>
          <cell r="F8" t="str">
            <v xml:space="preserve">Ananda Dian Puji Lestari baik dalam membaca Q.S. al-Falaq dan Q.S al-Fīl dengan tartil.  Perlu bimbingan dalam mencontohkan perilaku amanah dalam kehidupan sehari-hari. </v>
          </cell>
        </row>
        <row r="9">
          <cell r="B9">
            <v>6</v>
          </cell>
          <cell r="C9" t="str">
            <v>Hafidz Langgeng Prasetyo</v>
          </cell>
          <cell r="D9">
            <v>76.833333333333329</v>
          </cell>
          <cell r="E9" t="str">
            <v>C</v>
          </cell>
          <cell r="F9" t="str">
            <v xml:space="preserve">Ananda Hafidz Langgeng Prasetyo baik dalam membaca Q.S. al-Falaq dan Q.S al-Fīl dengan tartil.  Perlu bimbingan dalam mencontohkan perilaku amanah dalam kehidupan sehari-hari. </v>
          </cell>
        </row>
        <row r="10">
          <cell r="B10">
            <v>7</v>
          </cell>
          <cell r="C10" t="str">
            <v>JALU ARTHA AJI MANGGALA HANDOKO</v>
          </cell>
          <cell r="D10">
            <v>76.833333333333329</v>
          </cell>
          <cell r="E10" t="str">
            <v>C</v>
          </cell>
          <cell r="F10" t="str">
            <v xml:space="preserve">Ananda Jalu Artha Aji Manggala Handoko baik dalam membaca Q.S. al-Falaq dan Q.S al-Fīl dengan tartil.  Perlu bimbingan dalam mencontohkan perilaku amanah dalam kehidupan sehari-hari. </v>
          </cell>
        </row>
        <row r="11">
          <cell r="B11">
            <v>8</v>
          </cell>
          <cell r="C11" t="str">
            <v>LAURENDHO RADIEFCA MURDIONO</v>
          </cell>
          <cell r="D11">
            <v>76.833333333333329</v>
          </cell>
          <cell r="E11" t="str">
            <v>C</v>
          </cell>
          <cell r="F11" t="str">
            <v xml:space="preserve">Ananda Laurendho Radiefca Murdiono baik dalam membaca Q.S. al-Falaq dan Q.S al-Fīl dengan tartil.  Perlu bimbingan dalam mencontohkan perilaku amanah dalam kehidupan sehari-hari. </v>
          </cell>
        </row>
        <row r="12">
          <cell r="B12">
            <v>9</v>
          </cell>
          <cell r="C12" t="str">
            <v>MARSYA MAYDINA DWI RISQITA</v>
          </cell>
          <cell r="D12">
            <v>76.833333333333329</v>
          </cell>
          <cell r="E12" t="str">
            <v>C</v>
          </cell>
          <cell r="F12" t="str">
            <v xml:space="preserve">Ananda Marsya Maydina Dwi Risqita baik dalam membaca Q.S. al-Falaq dan Q.S al-Fīl dengan tartil.  Perlu bimbingan dalam mencontohkan perilaku amanah dalam kehidupan sehari-hari. </v>
          </cell>
        </row>
        <row r="13">
          <cell r="B13">
            <v>10</v>
          </cell>
          <cell r="C13" t="str">
            <v>MILA SARASWATI</v>
          </cell>
          <cell r="D13">
            <v>76.833333333333329</v>
          </cell>
          <cell r="E13" t="str">
            <v>C</v>
          </cell>
          <cell r="F13" t="str">
            <v xml:space="preserve">Ananda Mila Saraswati baik dalam membaca Q.S. al-Falaq dan Q.S al-Fīl dengan tartil.  Perlu bimbingan dalam mencontohkan perilaku amanah dalam kehidupan sehari-hari. </v>
          </cell>
        </row>
        <row r="14">
          <cell r="B14">
            <v>11</v>
          </cell>
          <cell r="C14" t="str">
            <v>MUHAMMAD ARKAN ALLY RACHMAD</v>
          </cell>
          <cell r="D14">
            <v>76.833333333333329</v>
          </cell>
          <cell r="E14" t="str">
            <v>C</v>
          </cell>
          <cell r="F14" t="str">
            <v xml:space="preserve">Ananda Muhammad Arkan Ally Rachmad baik dalam membaca Q.S. al-Falaq dan Q.S al-Fīl dengan tartil.  Perlu bimbingan dalam mencontohkan perilaku amanah dalam kehidupan sehari-hari. </v>
          </cell>
        </row>
        <row r="15">
          <cell r="B15">
            <v>12</v>
          </cell>
          <cell r="C15" t="str">
            <v>MUHAMMAD REVIAN ABDULLOH FAQIH</v>
          </cell>
          <cell r="D15">
            <v>76.833333333333329</v>
          </cell>
          <cell r="E15" t="str">
            <v>C</v>
          </cell>
          <cell r="F15" t="str">
            <v xml:space="preserve">Ananda Muhammad Revian Abdulloh Faqih baik dalam membaca Q.S. al-Falaq dan Q.S al-Fīl dengan tartil.  Perlu bimbingan dalam mencontohkan perilaku amanah dalam kehidupan sehari-hari. </v>
          </cell>
        </row>
        <row r="16">
          <cell r="B16">
            <v>13</v>
          </cell>
          <cell r="C16" t="str">
            <v>NABILA AYUNINGTIAS</v>
          </cell>
          <cell r="D16">
            <v>76.833333333333329</v>
          </cell>
          <cell r="E16" t="str">
            <v>C</v>
          </cell>
          <cell r="F16" t="str">
            <v xml:space="preserve">Ananda Nabila Ayuningtias baik dalam membaca Q.S. al-Falaq dan Q.S al-Fīl dengan tartil.  Perlu bimbingan dalam mencontohkan perilaku amanah dalam kehidupan sehari-hari. </v>
          </cell>
        </row>
        <row r="17">
          <cell r="B17">
            <v>14</v>
          </cell>
          <cell r="C17" t="str">
            <v>NARESWARI MASAYU PUSPANINGRUM</v>
          </cell>
          <cell r="D17">
            <v>76.833333333333329</v>
          </cell>
          <cell r="E17" t="str">
            <v>C</v>
          </cell>
          <cell r="F17" t="str">
            <v xml:space="preserve">Ananda Nareswari Masayu Puspaningrum baik dalam membaca Q.S. al-Falaq dan Q.S al-Fīl dengan tartil.  Perlu bimbingan dalam mencontohkan perilaku amanah dalam kehidupan sehari-hari. </v>
          </cell>
        </row>
        <row r="18">
          <cell r="B18">
            <v>15</v>
          </cell>
          <cell r="C18" t="str">
            <v>NOVA SASMYTA</v>
          </cell>
          <cell r="D18">
            <v>76.833333333333329</v>
          </cell>
          <cell r="E18" t="str">
            <v>C</v>
          </cell>
          <cell r="F18" t="str">
            <v xml:space="preserve">Ananda Nova Sasmyta baik dalam membaca Q.S. al-Falaq dan Q.S al-Fīl dengan tartil.  Perlu bimbingan dalam mencontohkan perilaku amanah dalam kehidupan sehari-hari. </v>
          </cell>
        </row>
        <row r="19">
          <cell r="B19">
            <v>16</v>
          </cell>
          <cell r="C19" t="str">
            <v>RIDHA RAHMATUL AULA RIDWAN</v>
          </cell>
          <cell r="D19">
            <v>76.833333333333329</v>
          </cell>
          <cell r="E19" t="str">
            <v>C</v>
          </cell>
          <cell r="F19" t="str">
            <v xml:space="preserve">Ananda Ridha Rahmatul Aula Ridwan baik dalam membaca Q.S. al-Falaq dan Q.S al-Fīl dengan tartil.  Perlu bimbingan dalam mencontohkan perilaku amanah dalam kehidupan sehari-hari. </v>
          </cell>
        </row>
        <row r="20">
          <cell r="B20">
            <v>17</v>
          </cell>
          <cell r="C20" t="str">
            <v>RIFDA SALSABILA PURNAMA</v>
          </cell>
          <cell r="D20">
            <v>76.833333333333329</v>
          </cell>
          <cell r="E20" t="str">
            <v>C</v>
          </cell>
          <cell r="F20" t="str">
            <v xml:space="preserve">Ananda Rifda Salsabila Purnama baik dalam membaca Q.S. al-Falaq dan Q.S al-Fīl dengan tartil.  Perlu bimbingan dalam mencontohkan perilaku amanah dalam kehidupan sehari-hari. </v>
          </cell>
        </row>
        <row r="21">
          <cell r="B21">
            <v>18</v>
          </cell>
          <cell r="C21" t="str">
            <v>RIZKI INTAN KURNIAENDAH</v>
          </cell>
          <cell r="D21">
            <v>76.833333333333329</v>
          </cell>
          <cell r="E21" t="str">
            <v>C</v>
          </cell>
          <cell r="F21" t="str">
            <v xml:space="preserve">Ananda Rizki Intan Kurniaendah baik dalam membaca Q.S. al-Falaq dan Q.S al-Fīl dengan tartil.  Perlu bimbingan dalam mencontohkan perilaku amanah dalam kehidupan sehari-hari. </v>
          </cell>
        </row>
        <row r="22">
          <cell r="B22">
            <v>19</v>
          </cell>
          <cell r="C22" t="str">
            <v>RIZKY FIRMANSYAH</v>
          </cell>
          <cell r="D22">
            <v>76.833333333333329</v>
          </cell>
          <cell r="E22" t="str">
            <v>C</v>
          </cell>
          <cell r="F22" t="str">
            <v xml:space="preserve">Ananda Rizky Firmansyah baik dalam membaca Q.S. al-Falaq dan Q.S al-Fīl dengan tartil.  Perlu bimbingan dalam mencontohkan perilaku amanah dalam kehidupan sehari-hari. </v>
          </cell>
        </row>
        <row r="23">
          <cell r="B23">
            <v>20</v>
          </cell>
          <cell r="C23" t="str">
            <v>SAFIRA NUR LAYLA RAMADHANI</v>
          </cell>
          <cell r="D23">
            <v>76.833333333333329</v>
          </cell>
          <cell r="E23" t="str">
            <v>C</v>
          </cell>
          <cell r="F23" t="str">
            <v xml:space="preserve">Ananda Safira Nur Layla Ramadhani baik dalam membaca Q.S. al-Falaq dan Q.S al-Fīl dengan tartil.  Perlu bimbingan dalam mencontohkan perilaku amanah dalam kehidupan sehari-hari. </v>
          </cell>
        </row>
        <row r="24">
          <cell r="B24">
            <v>21</v>
          </cell>
          <cell r="C24" t="str">
            <v>SHANASTRI RUFAIDA</v>
          </cell>
          <cell r="D24">
            <v>76.833333333333329</v>
          </cell>
          <cell r="E24" t="str">
            <v>C</v>
          </cell>
          <cell r="F24" t="str">
            <v xml:space="preserve">Ananda Shanastri Rufaida baik dalam membaca Q.S. al-Falaq dan Q.S al-Fīl dengan tartil.  Perlu bimbingan dalam mencontohkan perilaku amanah dalam kehidupan sehari-hari. </v>
          </cell>
        </row>
        <row r="25">
          <cell r="B25">
            <v>22</v>
          </cell>
          <cell r="C25" t="str">
            <v>SHIAM SAHARA</v>
          </cell>
          <cell r="D25">
            <v>76.833333333333329</v>
          </cell>
          <cell r="E25" t="str">
            <v>C</v>
          </cell>
          <cell r="F25" t="str">
            <v xml:space="preserve">Ananda Shiam Sahara baik dalam membaca Q.S. al-Falaq dan Q.S al-Fīl dengan tartil.  Perlu bimbingan dalam mencontohkan perilaku amanah dalam kehidupan sehari-hari. </v>
          </cell>
        </row>
        <row r="26">
          <cell r="B26">
            <v>23</v>
          </cell>
          <cell r="C26" t="str">
            <v>SUSAN APRILIA PUTRI</v>
          </cell>
          <cell r="D26">
            <v>76.833333333333329</v>
          </cell>
          <cell r="E26" t="str">
            <v>C</v>
          </cell>
          <cell r="F26" t="str">
            <v xml:space="preserve">Ananda Susan Aprilia Putri baik dalam membaca Q.S. al-Falaq dan Q.S al-Fīl dengan tartil.  Perlu bimbingan dalam mencontohkan perilaku amanah dalam kehidupan sehari-hari. </v>
          </cell>
        </row>
        <row r="27">
          <cell r="B27">
            <v>24</v>
          </cell>
          <cell r="C27" t="str">
            <v>SYIFAUL CHUSNA BANATU ROHMI HADI</v>
          </cell>
          <cell r="D27">
            <v>76.833333333333329</v>
          </cell>
          <cell r="E27" t="str">
            <v>C</v>
          </cell>
          <cell r="F27" t="str">
            <v xml:space="preserve">Ananda Syifaul Chusna Banatu Rohmi Hadi baik dalam membaca Q.S. al-Falaq dan Q.S al-Fīl dengan tartil.  Perlu bimbingan dalam mencontohkan perilaku amanah dalam kehidupan sehari-hari. </v>
          </cell>
        </row>
        <row r="28">
          <cell r="B28">
            <v>25</v>
          </cell>
          <cell r="C28" t="str">
            <v>VANESSA VICKY AYU LESTARI</v>
          </cell>
          <cell r="D28">
            <v>76.833333333333329</v>
          </cell>
          <cell r="E28" t="str">
            <v>C</v>
          </cell>
          <cell r="F28" t="str">
            <v xml:space="preserve">Ananda Vanessa Vicky Ayu Lestari baik dalam membaca Q.S. al-Falaq dan Q.S al-Fīl dengan tartil.  Perlu bimbingan dalam mencontohkan perilaku amanah dalam kehidupan sehari-hari. </v>
          </cell>
        </row>
        <row r="29">
          <cell r="B29">
            <v>26</v>
          </cell>
          <cell r="C29" t="str">
            <v>WIBI NUR FIRMANSYAH</v>
          </cell>
          <cell r="D29">
            <v>76.833333333333329</v>
          </cell>
          <cell r="E29" t="str">
            <v>C</v>
          </cell>
          <cell r="F29" t="str">
            <v xml:space="preserve">Ananda Wibi Nur Firmansyah baik dalam membaca Q.S. al-Falaq dan Q.S al-Fīl dengan tartil.  Perlu bimbingan dalam mencontohkan perilaku amanah dalam kehidupan sehari-hari. </v>
          </cell>
        </row>
        <row r="30">
          <cell r="B30">
            <v>27</v>
          </cell>
          <cell r="C30" t="str">
            <v>ZULFIDA NURUL MAZIDAH</v>
          </cell>
          <cell r="D30">
            <v>76.833333333333329</v>
          </cell>
          <cell r="E30" t="str">
            <v>C</v>
          </cell>
          <cell r="F30" t="str">
            <v xml:space="preserve">Ananda Zulfida Nurul Mazidah baik dalam membaca Q.S. al-Falaq dan Q.S al-Fīl dengan tartil.  Perlu bimbingan dalam mencontohkan perilaku amanah dalam kehidupan sehari-hari. </v>
          </cell>
        </row>
        <row r="31">
          <cell r="B31">
            <v>28</v>
          </cell>
          <cell r="C31" t="str">
            <v>AZKA AFINA KHOIRUL IZA</v>
          </cell>
          <cell r="D31">
            <v>76.833333333333329</v>
          </cell>
          <cell r="E31" t="str">
            <v>C</v>
          </cell>
          <cell r="F31" t="str">
            <v xml:space="preserve">Ananda Azka Afina Khoirul Iza baik dalam membaca Q.S. al-Falaq dan Q.S al-Fīl dengan tartil.  Perlu bimbingan dalam mencontohkan perilaku amanah dalam kehidupan sehari-hari. </v>
          </cell>
        </row>
        <row r="32">
          <cell r="B32">
            <v>29</v>
          </cell>
          <cell r="C32" t="str">
            <v>BAGUS WIDA KANAKA</v>
          </cell>
          <cell r="D32">
            <v>76.833333333333329</v>
          </cell>
          <cell r="E32" t="str">
            <v>C</v>
          </cell>
          <cell r="F32" t="str">
            <v xml:space="preserve">Ananda Bagus Wida Kanaka baik dalam membaca Q.S. al-Falaq dan Q.S al-Fīl dengan tartil.  Perlu bimbingan dalam mencontohkan perilaku amanah dalam kehidupan sehari-hari. </v>
          </cell>
        </row>
        <row r="33">
          <cell r="B33">
            <v>30</v>
          </cell>
          <cell r="C33" t="str">
            <v>DENI FIRYA ATHALLAH PRADINAYA</v>
          </cell>
          <cell r="D33">
            <v>76.833333333333329</v>
          </cell>
          <cell r="E33" t="str">
            <v>C</v>
          </cell>
          <cell r="F33" t="str">
            <v xml:space="preserve">Ananda Deni Firya Athallah Pradinaya baik dalam membaca Q.S. al-Falaq dan Q.S al-Fīl dengan tartil.  Perlu bimbingan dalam mencontohkan perilaku amanah dalam kehidupan sehari-hari. </v>
          </cell>
        </row>
        <row r="34">
          <cell r="B34">
            <v>31</v>
          </cell>
          <cell r="C34" t="str">
            <v>DEWI GALUH MULANSARI</v>
          </cell>
          <cell r="D34">
            <v>76.833333333333329</v>
          </cell>
          <cell r="E34" t="str">
            <v>C</v>
          </cell>
          <cell r="F34" t="str">
            <v xml:space="preserve">Ananda Dewi Galuh Mulansari baik dalam membaca Q.S. al-Falaq dan Q.S al-Fīl dengan tartil.  Perlu bimbingan dalam mencontohkan perilaku amanah dalam kehidupan sehari-hari. </v>
          </cell>
        </row>
        <row r="35">
          <cell r="B35">
            <v>32</v>
          </cell>
          <cell r="C35" t="str">
            <v>DIAN PUJI LESTARI</v>
          </cell>
          <cell r="D35">
            <v>76.833333333333329</v>
          </cell>
          <cell r="E35" t="str">
            <v>C</v>
          </cell>
          <cell r="F35" t="str">
            <v xml:space="preserve">Ananda Dian Puji Lestari baik dalam membaca Q.S. al-Falaq dan Q.S al-Fīl dengan tartil.  Perlu bimbingan dalam mencontohkan perilaku amanah dalam kehidupan sehari-hari. </v>
          </cell>
        </row>
        <row r="36">
          <cell r="B36">
            <v>33</v>
          </cell>
          <cell r="C36" t="str">
            <v>Hafidz Langgeng Prasetyo</v>
          </cell>
          <cell r="D36">
            <v>76.833333333333329</v>
          </cell>
          <cell r="E36" t="str">
            <v>C</v>
          </cell>
          <cell r="F36" t="str">
            <v xml:space="preserve">Ananda Hafidz Langgeng Prasetyo baik dalam membaca Q.S. al-Falaq dan Q.S al-Fīl dengan tartil.  Perlu bimbingan dalam mencontohkan perilaku amanah dalam kehidupan sehari-hari. </v>
          </cell>
        </row>
        <row r="37">
          <cell r="B37">
            <v>34</v>
          </cell>
          <cell r="C37" t="str">
            <v>JALU ARTHA AJI MANGGALA HANDOKO</v>
          </cell>
          <cell r="D37">
            <v>76.833333333333329</v>
          </cell>
          <cell r="E37" t="str">
            <v>C</v>
          </cell>
          <cell r="F37" t="str">
            <v xml:space="preserve">Ananda Jalu Artha Aji Manggala Handoko baik dalam membaca Q.S. al-Falaq dan Q.S al-Fīl dengan tartil.  Perlu bimbingan dalam mencontohkan perilaku amanah dalam kehidupan sehari-hari. </v>
          </cell>
        </row>
        <row r="38">
          <cell r="B38">
            <v>35</v>
          </cell>
          <cell r="C38" t="str">
            <v>LAURENDHO RADIEFCA MURDIONO</v>
          </cell>
          <cell r="D38">
            <v>76.833333333333329</v>
          </cell>
          <cell r="E38" t="str">
            <v>C</v>
          </cell>
          <cell r="F38" t="str">
            <v xml:space="preserve">Ananda Laurendho Radiefca Murdiono baik dalam membaca Q.S. al-Falaq dan Q.S al-Fīl dengan tartil.  Perlu bimbingan dalam mencontohkan perilaku amanah dalam kehidupan sehari-hari. </v>
          </cell>
        </row>
        <row r="39">
          <cell r="B39">
            <v>36</v>
          </cell>
          <cell r="C39" t="str">
            <v>MARSYA MAYDINA DWI RISQITA</v>
          </cell>
          <cell r="D39">
            <v>76.833333333333329</v>
          </cell>
          <cell r="E39" t="str">
            <v>C</v>
          </cell>
          <cell r="F39" t="str">
            <v xml:space="preserve">Ananda Marsya Maydina Dwi Risqita baik dalam membaca Q.S. al-Falaq dan Q.S al-Fīl dengan tartil.  Perlu bimbingan dalam mencontohkan perilaku amanah dalam kehidupan sehari-hari. </v>
          </cell>
        </row>
        <row r="40">
          <cell r="B40">
            <v>37</v>
          </cell>
          <cell r="C40" t="str">
            <v>MILA SARASWATI</v>
          </cell>
          <cell r="D40">
            <v>76.833333333333329</v>
          </cell>
          <cell r="E40" t="str">
            <v>C</v>
          </cell>
          <cell r="F40" t="str">
            <v xml:space="preserve">Ananda Mila Saraswati baik dalam membaca Q.S. al-Falaq dan Q.S al-Fīl dengan tartil.  Perlu bimbingan dalam mencontohkan perilaku amanah dalam kehidupan sehari-hari. </v>
          </cell>
        </row>
        <row r="41">
          <cell r="B41">
            <v>38</v>
          </cell>
          <cell r="C41" t="str">
            <v>MUHAMMAD ARKAN ALLY RACHMAD</v>
          </cell>
          <cell r="D41">
            <v>76.833333333333329</v>
          </cell>
          <cell r="E41" t="str">
            <v>C</v>
          </cell>
          <cell r="F41" t="str">
            <v xml:space="preserve">Ananda Muhammad Arkan Ally Rachmad baik dalam membaca Q.S. al-Falaq dan Q.S al-Fīl dengan tartil.  Perlu bimbingan dalam mencontohkan perilaku amanah dalam kehidupan sehari-hari. </v>
          </cell>
        </row>
        <row r="42">
          <cell r="B42">
            <v>39</v>
          </cell>
          <cell r="C42" t="str">
            <v>MUHAMMAD REVIAN ABDULLOH FAQIH</v>
          </cell>
          <cell r="D42">
            <v>76.833333333333329</v>
          </cell>
          <cell r="E42" t="str">
            <v>C</v>
          </cell>
          <cell r="F42" t="str">
            <v xml:space="preserve">Ananda Muhammad Revian Abdulloh Faqih baik dalam membaca Q.S. al-Falaq dan Q.S al-Fīl dengan tartil.  Perlu bimbingan dalam mencontohkan perilaku amanah dalam kehidupan sehari-hari. </v>
          </cell>
        </row>
        <row r="43">
          <cell r="B43">
            <v>40</v>
          </cell>
          <cell r="C43" t="str">
            <v>NABILA AYUNINGTIAS</v>
          </cell>
          <cell r="D43">
            <v>76.833333333333329</v>
          </cell>
          <cell r="E43" t="str">
            <v>C</v>
          </cell>
          <cell r="F43" t="str">
            <v xml:space="preserve">Ananda Nabila Ayuningtias baik dalam membaca Q.S. al-Falaq dan Q.S al-Fīl dengan tartil.  Perlu bimbingan dalam mencontohkan perilaku amanah dalam kehidupan sehari-hari. </v>
          </cell>
        </row>
        <row r="44">
          <cell r="B44">
            <v>41</v>
          </cell>
          <cell r="C44" t="str">
            <v>NARESWARI MASAYU PUSPANINGRUM</v>
          </cell>
          <cell r="D44">
            <v>76.833333333333329</v>
          </cell>
          <cell r="E44" t="str">
            <v>C</v>
          </cell>
          <cell r="F44" t="str">
            <v xml:space="preserve">Ananda Nareswari Masayu Puspaningrum baik dalam membaca Q.S. al-Falaq dan Q.S al-Fīl dengan tartil.  Perlu bimbingan dalam mencontohkan perilaku amanah dalam kehidupan sehari-hari. </v>
          </cell>
        </row>
        <row r="45">
          <cell r="B45">
            <v>42</v>
          </cell>
          <cell r="C45" t="str">
            <v>NOVA SASMYTA</v>
          </cell>
          <cell r="D45">
            <v>76.833333333333329</v>
          </cell>
          <cell r="E45" t="str">
            <v>C</v>
          </cell>
          <cell r="F45" t="str">
            <v xml:space="preserve">Ananda Nova Sasmyta baik dalam membaca Q.S. al-Falaq dan Q.S al-Fīl dengan tartil.  Perlu bimbingan dalam mencontohkan perilaku amanah dalam kehidupan sehari-hari. </v>
          </cell>
        </row>
        <row r="46">
          <cell r="B46">
            <v>43</v>
          </cell>
          <cell r="C46" t="str">
            <v>RIDHA RAHMATUL AULA RIDWAN</v>
          </cell>
          <cell r="D46">
            <v>76.833333333333329</v>
          </cell>
          <cell r="E46" t="str">
            <v>C</v>
          </cell>
          <cell r="F46" t="str">
            <v xml:space="preserve">Ananda Ridha Rahmatul Aula Ridwan baik dalam membaca Q.S. al-Falaq dan Q.S al-Fīl dengan tartil.  Perlu bimbingan dalam mencontohkan perilaku amanah dalam kehidupan sehari-hari. </v>
          </cell>
        </row>
        <row r="47">
          <cell r="B47">
            <v>44</v>
          </cell>
          <cell r="C47" t="str">
            <v>RIFDA SALSABILA PURNAMA</v>
          </cell>
          <cell r="D47">
            <v>76.833333333333329</v>
          </cell>
          <cell r="E47" t="str">
            <v>C</v>
          </cell>
          <cell r="F47" t="str">
            <v xml:space="preserve">Ananda Rifda Salsabila Purnama baik dalam membaca Q.S. al-Falaq dan Q.S al-Fīl dengan tartil.  Perlu bimbingan dalam mencontohkan perilaku amanah dalam kehidupan sehari-hari. </v>
          </cell>
        </row>
        <row r="48">
          <cell r="B48">
            <v>45</v>
          </cell>
          <cell r="C48" t="str">
            <v>RIZKI INTAN KURNIAENDAH</v>
          </cell>
          <cell r="D48">
            <v>76.833333333333329</v>
          </cell>
          <cell r="E48" t="str">
            <v>C</v>
          </cell>
          <cell r="F48" t="str">
            <v xml:space="preserve">Ananda Rizki Intan Kurniaendah baik dalam membaca Q.S. al-Falaq dan Q.S al-Fīl dengan tartil.  Perlu bimbingan dalam mencontohkan perilaku amanah dalam kehidupan sehari-hari. </v>
          </cell>
        </row>
        <row r="49">
          <cell r="B49">
            <v>46</v>
          </cell>
          <cell r="C49" t="str">
            <v>RIZKY FIRMANSYAH</v>
          </cell>
          <cell r="D49">
            <v>76.833333333333329</v>
          </cell>
          <cell r="E49" t="str">
            <v>C</v>
          </cell>
          <cell r="F49" t="str">
            <v xml:space="preserve">Ananda Rizky Firmansyah baik dalam membaca Q.S. al-Falaq dan Q.S al-Fīl dengan tartil.  Perlu bimbingan dalam mencontohkan perilaku amanah dalam kehidupan sehari-hari. </v>
          </cell>
        </row>
        <row r="50">
          <cell r="B50">
            <v>47</v>
          </cell>
          <cell r="C50" t="str">
            <v>SAFIRA NUR LAYLA RAMADHANI</v>
          </cell>
          <cell r="D50">
            <v>76.833333333333329</v>
          </cell>
          <cell r="E50" t="str">
            <v>C</v>
          </cell>
          <cell r="F50" t="str">
            <v xml:space="preserve">Ananda Safira Nur Layla Ramadhani baik dalam membaca Q.S. al-Falaq dan Q.S al-Fīl dengan tartil.  Perlu bimbingan dalam mencontohkan perilaku amanah dalam kehidupan sehari-hari. </v>
          </cell>
        </row>
        <row r="51">
          <cell r="B51">
            <v>48</v>
          </cell>
          <cell r="C51" t="str">
            <v>SHANASTRI RUFAIDA</v>
          </cell>
          <cell r="D51">
            <v>76.833333333333329</v>
          </cell>
          <cell r="E51" t="str">
            <v>C</v>
          </cell>
          <cell r="F51" t="str">
            <v xml:space="preserve">Ananda Shanastri Rufaida baik dalam membaca Q.S. al-Falaq dan Q.S al-Fīl dengan tartil.  Perlu bimbingan dalam mencontohkan perilaku amanah dalam kehidupan sehari-hari. </v>
          </cell>
        </row>
        <row r="52">
          <cell r="B52">
            <v>49</v>
          </cell>
          <cell r="C52" t="str">
            <v>SHIAM SAHARA</v>
          </cell>
          <cell r="D52">
            <v>76.833333333333329</v>
          </cell>
          <cell r="E52" t="str">
            <v>C</v>
          </cell>
          <cell r="F52" t="str">
            <v xml:space="preserve">Ananda Shiam Sahara baik dalam membaca Q.S. al-Falaq dan Q.S al-Fīl dengan tartil.  Perlu bimbingan dalam mencontohkan perilaku amanah dalam kehidupan sehari-hari. </v>
          </cell>
        </row>
        <row r="53">
          <cell r="B53">
            <v>50</v>
          </cell>
          <cell r="C53" t="str">
            <v>SUSAN APRILIA PUTRI</v>
          </cell>
          <cell r="D53">
            <v>76.833333333333329</v>
          </cell>
          <cell r="E53" t="str">
            <v>C</v>
          </cell>
          <cell r="F53" t="str">
            <v xml:space="preserve">Ananda Susan Aprilia Putri baik dalam membaca Q.S. al-Falaq dan Q.S al-Fīl dengan tartil.  Perlu bimbingan dalam mencontohkan perilaku amanah dalam kehidupan sehari-hari. </v>
          </cell>
        </row>
      </sheetData>
      <sheetData sheetId="54"/>
      <sheetData sheetId="55">
        <row r="4">
          <cell r="B4">
            <v>1</v>
          </cell>
          <cell r="C4" t="str">
            <v>AZKA AFINA KHOIRUL IZA</v>
          </cell>
          <cell r="D4">
            <v>90</v>
          </cell>
          <cell r="E4" t="str">
            <v>A</v>
          </cell>
          <cell r="F4" t="str">
            <v xml:space="preserve">Ananda Azka Afina Khoirul Iza sangat baik dalam G.  Sangat baik dalam G. </v>
          </cell>
        </row>
        <row r="5">
          <cell r="B5">
            <v>2</v>
          </cell>
          <cell r="C5" t="str">
            <v>BAGUS WIDA KANAKA</v>
          </cell>
          <cell r="D5">
            <v>78.8</v>
          </cell>
          <cell r="E5" t="str">
            <v>C</v>
          </cell>
          <cell r="F5" t="str">
            <v xml:space="preserve">Ananda Bagus Wida Kanaka baik dalam G.  Cukup dalam . </v>
          </cell>
        </row>
        <row r="6">
          <cell r="B6">
            <v>3</v>
          </cell>
          <cell r="C6" t="str">
            <v>DENI FIRYA ATHALLAH PRADINAYA</v>
          </cell>
          <cell r="D6">
            <v>78.8</v>
          </cell>
          <cell r="E6" t="str">
            <v>C</v>
          </cell>
          <cell r="F6" t="str">
            <v xml:space="preserve">Ananda Deni Firya Athallah Pradinaya baik dalam G.  Cukup dalam . </v>
          </cell>
        </row>
        <row r="7">
          <cell r="B7">
            <v>4</v>
          </cell>
          <cell r="C7" t="str">
            <v>DEWI GALUH MULANSARI</v>
          </cell>
          <cell r="D7">
            <v>81.428571428571431</v>
          </cell>
          <cell r="E7" t="str">
            <v>B</v>
          </cell>
          <cell r="F7" t="str">
            <v xml:space="preserve">Ananda Dewi Galuh Mulansari baik dalam G.  Cukup dalam . </v>
          </cell>
        </row>
        <row r="8">
          <cell r="B8">
            <v>5</v>
          </cell>
          <cell r="C8" t="str">
            <v>DIAN PUJI LESTARI</v>
          </cell>
          <cell r="D8">
            <v>78.8</v>
          </cell>
          <cell r="E8" t="str">
            <v>C</v>
          </cell>
          <cell r="F8" t="str">
            <v xml:space="preserve">Ananda Dian Puji Lestari baik dalam G.  Cukup dalam . </v>
          </cell>
        </row>
        <row r="9">
          <cell r="B9">
            <v>6</v>
          </cell>
          <cell r="C9" t="str">
            <v>Hafidz Langgeng Prasetyo</v>
          </cell>
          <cell r="D9">
            <v>78.8</v>
          </cell>
          <cell r="E9" t="str">
            <v>C</v>
          </cell>
          <cell r="F9" t="str">
            <v xml:space="preserve">Ananda Hafidz Langgeng Prasetyo baik dalam G.  Cukup dalam . </v>
          </cell>
        </row>
        <row r="10">
          <cell r="B10">
            <v>7</v>
          </cell>
          <cell r="C10" t="str">
            <v>JALU ARTHA AJI MANGGALA HANDOKO</v>
          </cell>
          <cell r="D10">
            <v>78.8</v>
          </cell>
          <cell r="E10" t="str">
            <v>C</v>
          </cell>
          <cell r="F10" t="str">
            <v xml:space="preserve">Ananda Jalu Artha Aji Manggala Handoko baik dalam G.  Cukup dalam . </v>
          </cell>
        </row>
        <row r="11">
          <cell r="B11">
            <v>8</v>
          </cell>
          <cell r="C11" t="str">
            <v>LAURENDHO RADIEFCA MURDIONO</v>
          </cell>
          <cell r="D11">
            <v>78.8</v>
          </cell>
          <cell r="E11" t="str">
            <v>C</v>
          </cell>
          <cell r="F11" t="str">
            <v xml:space="preserve">Ananda Laurendho Radiefca Murdiono baik dalam G.  Cukup dalam . </v>
          </cell>
        </row>
        <row r="12">
          <cell r="B12">
            <v>9</v>
          </cell>
          <cell r="C12" t="str">
            <v>MARSYA MAYDINA DWI RISQITA</v>
          </cell>
          <cell r="D12">
            <v>78.8</v>
          </cell>
          <cell r="E12" t="str">
            <v>C</v>
          </cell>
          <cell r="F12" t="str">
            <v xml:space="preserve">Ananda Marsya Maydina Dwi Risqita baik dalam G.  Cukup dalam . </v>
          </cell>
        </row>
        <row r="13">
          <cell r="B13">
            <v>10</v>
          </cell>
          <cell r="C13" t="str">
            <v>MILA SARASWATI</v>
          </cell>
          <cell r="D13">
            <v>78.8</v>
          </cell>
          <cell r="E13" t="str">
            <v>C</v>
          </cell>
          <cell r="F13" t="str">
            <v xml:space="preserve">Ananda Mila Saraswati baik dalam G.  Cukup dalam . </v>
          </cell>
        </row>
        <row r="14">
          <cell r="B14">
            <v>11</v>
          </cell>
          <cell r="C14" t="str">
            <v>MUHAMMAD ARKAN ALLY RACHMAD</v>
          </cell>
          <cell r="D14">
            <v>78.8</v>
          </cell>
          <cell r="E14" t="str">
            <v>C</v>
          </cell>
          <cell r="F14" t="str">
            <v xml:space="preserve">Ananda Muhammad Arkan Ally Rachmad baik dalam G.  Cukup dalam . </v>
          </cell>
        </row>
        <row r="15">
          <cell r="B15">
            <v>12</v>
          </cell>
          <cell r="C15" t="str">
            <v>MUHAMMAD REVIAN ABDULLOH FAQIH</v>
          </cell>
          <cell r="D15">
            <v>78.8</v>
          </cell>
          <cell r="E15" t="str">
            <v>C</v>
          </cell>
          <cell r="F15" t="str">
            <v xml:space="preserve">Ananda Muhammad Revian Abdulloh Faqih baik dalam G.  Cukup dalam . </v>
          </cell>
        </row>
        <row r="16">
          <cell r="B16">
            <v>13</v>
          </cell>
          <cell r="C16" t="str">
            <v>NABILA AYUNINGTIAS</v>
          </cell>
          <cell r="D16">
            <v>78.8</v>
          </cell>
          <cell r="E16" t="str">
            <v>C</v>
          </cell>
          <cell r="F16" t="str">
            <v xml:space="preserve">Ananda Nabila Ayuningtias baik dalam G.  Cukup dalam . </v>
          </cell>
        </row>
        <row r="17">
          <cell r="B17">
            <v>14</v>
          </cell>
          <cell r="C17" t="str">
            <v>NARESWARI MASAYU PUSPANINGRUM</v>
          </cell>
          <cell r="D17">
            <v>78.8</v>
          </cell>
          <cell r="E17" t="str">
            <v>C</v>
          </cell>
          <cell r="F17" t="str">
            <v xml:space="preserve">Ananda Nareswari Masayu Puspaningrum baik dalam G.  Cukup dalam . </v>
          </cell>
        </row>
        <row r="18">
          <cell r="B18">
            <v>15</v>
          </cell>
          <cell r="C18" t="str">
            <v>NOVA SASMYTA</v>
          </cell>
          <cell r="D18">
            <v>78.8</v>
          </cell>
          <cell r="E18" t="str">
            <v>C</v>
          </cell>
          <cell r="F18" t="str">
            <v xml:space="preserve">Ananda Nova Sasmyta baik dalam G.  Cukup dalam . </v>
          </cell>
        </row>
        <row r="19">
          <cell r="B19">
            <v>16</v>
          </cell>
          <cell r="C19" t="str">
            <v>RIDHA RAHMATUL AULA RIDWAN</v>
          </cell>
          <cell r="D19">
            <v>78.8</v>
          </cell>
          <cell r="E19" t="str">
            <v>C</v>
          </cell>
          <cell r="F19" t="str">
            <v xml:space="preserve">Ananda Ridha Rahmatul Aula Ridwan baik dalam G.  Cukup dalam . </v>
          </cell>
        </row>
        <row r="20">
          <cell r="B20">
            <v>17</v>
          </cell>
          <cell r="C20" t="str">
            <v>RIFDA SALSABILA PURNAMA</v>
          </cell>
          <cell r="D20">
            <v>78.8</v>
          </cell>
          <cell r="E20" t="str">
            <v>C</v>
          </cell>
          <cell r="F20" t="str">
            <v xml:space="preserve">Ananda Rifda Salsabila Purnama baik dalam G.  Cukup dalam . </v>
          </cell>
        </row>
        <row r="21">
          <cell r="B21">
            <v>18</v>
          </cell>
          <cell r="C21" t="str">
            <v>RIZKI INTAN KURNIAENDAH</v>
          </cell>
          <cell r="D21">
            <v>78.8</v>
          </cell>
          <cell r="E21" t="str">
            <v>C</v>
          </cell>
          <cell r="F21" t="str">
            <v xml:space="preserve">Ananda Rizki Intan Kurniaendah baik dalam G.  Cukup dalam . </v>
          </cell>
        </row>
        <row r="22">
          <cell r="B22">
            <v>19</v>
          </cell>
          <cell r="C22" t="str">
            <v>RIZKY FIRMANSYAH</v>
          </cell>
          <cell r="D22">
            <v>78.8</v>
          </cell>
          <cell r="E22" t="str">
            <v>C</v>
          </cell>
          <cell r="F22" t="str">
            <v xml:space="preserve">Ananda Rizky Firmansyah baik dalam G.  Cukup dalam . </v>
          </cell>
        </row>
        <row r="23">
          <cell r="B23">
            <v>20</v>
          </cell>
          <cell r="C23" t="str">
            <v>SAFIRA NUR LAYLA RAMADHANI</v>
          </cell>
          <cell r="D23">
            <v>78.8</v>
          </cell>
          <cell r="E23" t="str">
            <v>C</v>
          </cell>
          <cell r="F23" t="str">
            <v xml:space="preserve">Ananda Safira Nur Layla Ramadhani baik dalam G.  Cukup dalam . </v>
          </cell>
        </row>
        <row r="24">
          <cell r="B24">
            <v>21</v>
          </cell>
          <cell r="C24" t="str">
            <v>SHANASTRI RUFAIDA</v>
          </cell>
          <cell r="D24">
            <v>78.8</v>
          </cell>
          <cell r="E24" t="str">
            <v>C</v>
          </cell>
          <cell r="F24" t="str">
            <v xml:space="preserve">Ananda Shanastri Rufaida baik dalam G.  Cukup dalam . </v>
          </cell>
        </row>
        <row r="25">
          <cell r="B25">
            <v>22</v>
          </cell>
          <cell r="C25" t="str">
            <v>SHIAM SAHARA</v>
          </cell>
          <cell r="D25">
            <v>78.8</v>
          </cell>
          <cell r="E25" t="str">
            <v>C</v>
          </cell>
          <cell r="F25" t="str">
            <v xml:space="preserve">Ananda Shiam Sahara baik dalam G.  Cukup dalam . </v>
          </cell>
        </row>
        <row r="26">
          <cell r="B26">
            <v>23</v>
          </cell>
          <cell r="C26" t="str">
            <v>SUSAN APRILIA PUTRI</v>
          </cell>
          <cell r="D26">
            <v>78.8</v>
          </cell>
          <cell r="E26" t="str">
            <v>C</v>
          </cell>
          <cell r="F26" t="str">
            <v xml:space="preserve">Ananda Susan Aprilia Putri baik dalam G.  Cukup dalam . </v>
          </cell>
        </row>
        <row r="27">
          <cell r="B27">
            <v>24</v>
          </cell>
          <cell r="C27" t="str">
            <v>SYIFAUL CHUSNA BANATU ROHMI HADI</v>
          </cell>
          <cell r="D27">
            <v>78.8</v>
          </cell>
          <cell r="E27" t="str">
            <v>C</v>
          </cell>
          <cell r="F27" t="str">
            <v xml:space="preserve">Ananda Syifaul Chusna Banatu Rohmi Hadi baik dalam G.  Cukup dalam . </v>
          </cell>
        </row>
        <row r="28">
          <cell r="B28">
            <v>25</v>
          </cell>
          <cell r="C28" t="str">
            <v>VANESSA VICKY AYU LESTARI</v>
          </cell>
          <cell r="D28">
            <v>78.8</v>
          </cell>
          <cell r="E28" t="str">
            <v>C</v>
          </cell>
          <cell r="F28" t="str">
            <v xml:space="preserve">Ananda Vanessa Vicky Ayu Lestari baik dalam G.  Cukup dalam . </v>
          </cell>
        </row>
        <row r="29">
          <cell r="B29">
            <v>26</v>
          </cell>
          <cell r="C29" t="str">
            <v>WIBI NUR FIRMANSYAH</v>
          </cell>
          <cell r="D29">
            <v>78.8</v>
          </cell>
          <cell r="E29" t="str">
            <v>C</v>
          </cell>
          <cell r="F29" t="str">
            <v xml:space="preserve">Ananda Wibi Nur Firmansyah baik dalam G.  Cukup dalam . </v>
          </cell>
        </row>
        <row r="30">
          <cell r="B30">
            <v>27</v>
          </cell>
          <cell r="C30" t="str">
            <v>ZULFIDA NURUL MAZIDAH</v>
          </cell>
          <cell r="D30">
            <v>78.8</v>
          </cell>
          <cell r="E30" t="str">
            <v>C</v>
          </cell>
          <cell r="F30" t="str">
            <v xml:space="preserve">Ananda Zulfida Nurul Mazidah baik dalam G.  Cukup dalam . </v>
          </cell>
        </row>
        <row r="31">
          <cell r="B31">
            <v>28</v>
          </cell>
          <cell r="C31" t="str">
            <v>AZKA AFINA KHOIRUL IZA</v>
          </cell>
          <cell r="D31">
            <v>78.8</v>
          </cell>
          <cell r="E31" t="str">
            <v>C</v>
          </cell>
          <cell r="F31" t="str">
            <v xml:space="preserve">Ananda Azka Afina Khoirul Iza baik dalam G.  Cukup dalam . </v>
          </cell>
        </row>
        <row r="32">
          <cell r="B32">
            <v>29</v>
          </cell>
          <cell r="C32" t="str">
            <v>BAGUS WIDA KANAKA</v>
          </cell>
          <cell r="D32">
            <v>78.8</v>
          </cell>
          <cell r="E32" t="str">
            <v>C</v>
          </cell>
          <cell r="F32" t="str">
            <v xml:space="preserve">Ananda Bagus Wida Kanaka baik dalam G.  Cukup dalam . </v>
          </cell>
        </row>
        <row r="33">
          <cell r="B33">
            <v>30</v>
          </cell>
          <cell r="C33" t="str">
            <v>DENI FIRYA ATHALLAH PRADINAYA</v>
          </cell>
          <cell r="D33">
            <v>78.8</v>
          </cell>
          <cell r="E33" t="str">
            <v>C</v>
          </cell>
          <cell r="F33" t="str">
            <v xml:space="preserve">Ananda Deni Firya Athallah Pradinaya baik dalam G.  Cukup dalam . </v>
          </cell>
        </row>
        <row r="34">
          <cell r="B34">
            <v>31</v>
          </cell>
          <cell r="C34" t="str">
            <v>DEWI GALUH MULANSARI</v>
          </cell>
          <cell r="D34">
            <v>78.8</v>
          </cell>
          <cell r="E34" t="str">
            <v>C</v>
          </cell>
          <cell r="F34" t="str">
            <v xml:space="preserve">Ananda Dewi Galuh Mulansari baik dalam G.  Cukup dalam . </v>
          </cell>
        </row>
        <row r="35">
          <cell r="B35">
            <v>32</v>
          </cell>
          <cell r="C35" t="str">
            <v>DIAN PUJI LESTARI</v>
          </cell>
          <cell r="D35">
            <v>78.8</v>
          </cell>
          <cell r="E35" t="str">
            <v>C</v>
          </cell>
          <cell r="F35" t="str">
            <v xml:space="preserve">Ananda Dian Puji Lestari baik dalam G.  Cukup dalam . </v>
          </cell>
        </row>
        <row r="36">
          <cell r="B36">
            <v>33</v>
          </cell>
          <cell r="C36" t="str">
            <v>Hafidz Langgeng Prasetyo</v>
          </cell>
          <cell r="D36">
            <v>78.8</v>
          </cell>
          <cell r="E36" t="str">
            <v>C</v>
          </cell>
          <cell r="F36" t="str">
            <v xml:space="preserve">Ananda Hafidz Langgeng Prasetyo baik dalam G.  Cukup dalam . </v>
          </cell>
        </row>
        <row r="37">
          <cell r="B37">
            <v>34</v>
          </cell>
          <cell r="C37" t="str">
            <v>JALU ARTHA AJI MANGGALA HANDOKO</v>
          </cell>
          <cell r="D37">
            <v>78.8</v>
          </cell>
          <cell r="E37" t="str">
            <v>C</v>
          </cell>
          <cell r="F37" t="str">
            <v xml:space="preserve">Ananda Jalu Artha Aji Manggala Handoko baik dalam G.  Cukup dalam . </v>
          </cell>
        </row>
        <row r="38">
          <cell r="B38">
            <v>35</v>
          </cell>
          <cell r="C38" t="str">
            <v>LAURENDHO RADIEFCA MURDIONO</v>
          </cell>
          <cell r="D38">
            <v>78.8</v>
          </cell>
          <cell r="E38" t="str">
            <v>C</v>
          </cell>
          <cell r="F38" t="str">
            <v xml:space="preserve">Ananda Laurendho Radiefca Murdiono baik dalam G.  Cukup dalam . </v>
          </cell>
        </row>
        <row r="39">
          <cell r="B39">
            <v>36</v>
          </cell>
          <cell r="C39" t="str">
            <v>MARSYA MAYDINA DWI RISQITA</v>
          </cell>
          <cell r="D39">
            <v>78.8</v>
          </cell>
          <cell r="E39" t="str">
            <v>C</v>
          </cell>
          <cell r="F39" t="str">
            <v xml:space="preserve">Ananda Marsya Maydina Dwi Risqita baik dalam G.  Cukup dalam . </v>
          </cell>
        </row>
        <row r="40">
          <cell r="B40">
            <v>37</v>
          </cell>
          <cell r="C40" t="str">
            <v>MILA SARASWATI</v>
          </cell>
          <cell r="D40">
            <v>78.8</v>
          </cell>
          <cell r="E40" t="str">
            <v>C</v>
          </cell>
          <cell r="F40" t="str">
            <v xml:space="preserve">Ananda Mila Saraswati baik dalam G.  Cukup dalam . </v>
          </cell>
        </row>
        <row r="41">
          <cell r="B41">
            <v>38</v>
          </cell>
          <cell r="C41" t="str">
            <v>MUHAMMAD ARKAN ALLY RACHMAD</v>
          </cell>
          <cell r="D41">
            <v>78.8</v>
          </cell>
          <cell r="E41" t="str">
            <v>C</v>
          </cell>
          <cell r="F41" t="str">
            <v xml:space="preserve">Ananda Muhammad Arkan Ally Rachmad baik dalam G.  Cukup dalam . </v>
          </cell>
        </row>
        <row r="42">
          <cell r="B42">
            <v>39</v>
          </cell>
          <cell r="C42" t="str">
            <v>MUHAMMAD REVIAN ABDULLOH FAQIH</v>
          </cell>
          <cell r="D42">
            <v>78.8</v>
          </cell>
          <cell r="E42" t="str">
            <v>C</v>
          </cell>
          <cell r="F42" t="str">
            <v xml:space="preserve">Ananda Muhammad Revian Abdulloh Faqih baik dalam G.  Cukup dalam . </v>
          </cell>
        </row>
        <row r="43">
          <cell r="B43">
            <v>40</v>
          </cell>
          <cell r="C43" t="str">
            <v>NABILA AYUNINGTIAS</v>
          </cell>
          <cell r="D43">
            <v>78.8</v>
          </cell>
          <cell r="E43" t="str">
            <v>C</v>
          </cell>
          <cell r="F43" t="str">
            <v xml:space="preserve">Ananda Nabila Ayuningtias baik dalam G.  Cukup dalam . </v>
          </cell>
        </row>
        <row r="44">
          <cell r="B44">
            <v>41</v>
          </cell>
          <cell r="C44" t="str">
            <v>NARESWARI MASAYU PUSPANINGRUM</v>
          </cell>
          <cell r="D44">
            <v>78.8</v>
          </cell>
          <cell r="E44" t="str">
            <v>C</v>
          </cell>
          <cell r="F44" t="str">
            <v xml:space="preserve">Ananda Nareswari Masayu Puspaningrum baik dalam G.  Cukup dalam . </v>
          </cell>
        </row>
        <row r="45">
          <cell r="B45">
            <v>42</v>
          </cell>
          <cell r="C45" t="str">
            <v>NOVA SASMYTA</v>
          </cell>
          <cell r="D45">
            <v>78.8</v>
          </cell>
          <cell r="E45" t="str">
            <v>C</v>
          </cell>
          <cell r="F45" t="str">
            <v xml:space="preserve">Ananda Nova Sasmyta baik dalam G.  Cukup dalam . </v>
          </cell>
        </row>
        <row r="46">
          <cell r="B46">
            <v>43</v>
          </cell>
          <cell r="C46" t="str">
            <v>RIDHA RAHMATUL AULA RIDWAN</v>
          </cell>
          <cell r="D46">
            <v>78.8</v>
          </cell>
          <cell r="E46" t="str">
            <v>C</v>
          </cell>
          <cell r="F46" t="str">
            <v xml:space="preserve">Ananda Ridha Rahmatul Aula Ridwan baik dalam G.  Cukup dalam . </v>
          </cell>
        </row>
        <row r="47">
          <cell r="B47">
            <v>44</v>
          </cell>
          <cell r="C47" t="str">
            <v>RIFDA SALSABILA PURNAMA</v>
          </cell>
          <cell r="D47">
            <v>78.8</v>
          </cell>
          <cell r="E47" t="str">
            <v>C</v>
          </cell>
          <cell r="F47" t="str">
            <v xml:space="preserve">Ananda Rifda Salsabila Purnama baik dalam G.  Cukup dalam . </v>
          </cell>
        </row>
        <row r="48">
          <cell r="B48">
            <v>45</v>
          </cell>
          <cell r="C48" t="str">
            <v>RIZKI INTAN KURNIAENDAH</v>
          </cell>
          <cell r="D48">
            <v>78.8</v>
          </cell>
          <cell r="E48" t="str">
            <v>C</v>
          </cell>
          <cell r="F48" t="str">
            <v xml:space="preserve">Ananda Rizki Intan Kurniaendah baik dalam G.  Cukup dalam . </v>
          </cell>
        </row>
        <row r="49">
          <cell r="B49">
            <v>46</v>
          </cell>
          <cell r="C49" t="str">
            <v>RIZKY FIRMANSYAH</v>
          </cell>
          <cell r="D49">
            <v>78.8</v>
          </cell>
          <cell r="E49" t="str">
            <v>C</v>
          </cell>
          <cell r="F49" t="str">
            <v xml:space="preserve">Ananda Rizky Firmansyah baik dalam G.  Cukup dalam . </v>
          </cell>
        </row>
        <row r="50">
          <cell r="B50">
            <v>47</v>
          </cell>
          <cell r="C50" t="str">
            <v>SAFIRA NUR LAYLA RAMADHANI</v>
          </cell>
          <cell r="D50">
            <v>78.8</v>
          </cell>
          <cell r="E50" t="str">
            <v>C</v>
          </cell>
          <cell r="F50" t="str">
            <v xml:space="preserve">Ananda Safira Nur Layla Ramadhani baik dalam G.  Cukup dalam . </v>
          </cell>
        </row>
        <row r="51">
          <cell r="B51">
            <v>48</v>
          </cell>
          <cell r="C51" t="str">
            <v>SHANASTRI RUFAIDA</v>
          </cell>
          <cell r="D51">
            <v>78.8</v>
          </cell>
          <cell r="E51" t="str">
            <v>C</v>
          </cell>
          <cell r="F51" t="str">
            <v xml:space="preserve">Ananda Shanastri Rufaida baik dalam G.  Cukup dalam . </v>
          </cell>
        </row>
        <row r="52">
          <cell r="B52">
            <v>49</v>
          </cell>
          <cell r="C52" t="str">
            <v>SHIAM SAHARA</v>
          </cell>
          <cell r="D52">
            <v>78.8</v>
          </cell>
          <cell r="E52" t="str">
            <v>C</v>
          </cell>
          <cell r="F52" t="str">
            <v xml:space="preserve">Ananda Shiam Sahara baik dalam G.  Cukup dalam . </v>
          </cell>
        </row>
        <row r="53">
          <cell r="B53">
            <v>50</v>
          </cell>
          <cell r="C53" t="str">
            <v>SUSAN APRILIA PUTRI</v>
          </cell>
          <cell r="D53">
            <v>78.8</v>
          </cell>
          <cell r="E53" t="str">
            <v>C</v>
          </cell>
          <cell r="F53" t="str">
            <v xml:space="preserve">Ananda Susan Aprilia Putri baik dalam G.  Cukup dalam . </v>
          </cell>
        </row>
      </sheetData>
      <sheetData sheetId="56"/>
      <sheetData sheetId="57">
        <row r="4">
          <cell r="B4">
            <v>1</v>
          </cell>
          <cell r="C4" t="str">
            <v>AZKA AFINA KHOIRUL IZA</v>
          </cell>
          <cell r="D4">
            <v>90</v>
          </cell>
          <cell r="E4" t="str">
            <v>A</v>
          </cell>
          <cell r="F4" t="str">
            <v xml:space="preserve">Ananda Azka Afina Khoirul Iza sangat baik dalam E.  Sangat baik dalam E. </v>
          </cell>
        </row>
        <row r="5">
          <cell r="B5">
            <v>2</v>
          </cell>
          <cell r="C5" t="str">
            <v>BAGUS WIDA KANAKA</v>
          </cell>
          <cell r="D5">
            <v>78.8</v>
          </cell>
          <cell r="E5" t="str">
            <v>C</v>
          </cell>
          <cell r="F5" t="str">
            <v xml:space="preserve">Ananda Bagus Wida Kanaka baik dalam E.  Cukup dalam . </v>
          </cell>
        </row>
        <row r="6">
          <cell r="B6">
            <v>3</v>
          </cell>
          <cell r="C6" t="str">
            <v>DENI FIRYA ATHALLAH PRADINAYA</v>
          </cell>
          <cell r="D6">
            <v>78.8</v>
          </cell>
          <cell r="E6" t="str">
            <v>C</v>
          </cell>
          <cell r="F6" t="str">
            <v xml:space="preserve">Ananda Deni Firya Athallah Pradinaya baik dalam E.  Cukup dalam . </v>
          </cell>
        </row>
        <row r="7">
          <cell r="B7">
            <v>4</v>
          </cell>
          <cell r="C7" t="str">
            <v>DEWI GALUH MULANSARI</v>
          </cell>
          <cell r="D7">
            <v>81.428571428571431</v>
          </cell>
          <cell r="E7" t="str">
            <v>B</v>
          </cell>
          <cell r="F7" t="str">
            <v xml:space="preserve">Ananda Dewi Galuh Mulansari baik dalam E.  Cukup dalam . </v>
          </cell>
        </row>
        <row r="8">
          <cell r="B8">
            <v>5</v>
          </cell>
          <cell r="C8" t="str">
            <v>DIAN PUJI LESTARI</v>
          </cell>
          <cell r="D8">
            <v>78.8</v>
          </cell>
          <cell r="E8" t="str">
            <v>C</v>
          </cell>
          <cell r="F8" t="str">
            <v xml:space="preserve">Ananda Dian Puji Lestari baik dalam E.  Cukup dalam . </v>
          </cell>
        </row>
        <row r="9">
          <cell r="B9">
            <v>6</v>
          </cell>
          <cell r="C9" t="str">
            <v>Hafidz Langgeng Prasetyo</v>
          </cell>
          <cell r="D9">
            <v>78.8</v>
          </cell>
          <cell r="E9" t="str">
            <v>C</v>
          </cell>
          <cell r="F9" t="str">
            <v xml:space="preserve">Ananda Hafidz Langgeng Prasetyo baik dalam E.  Cukup dalam . </v>
          </cell>
        </row>
        <row r="10">
          <cell r="B10">
            <v>7</v>
          </cell>
          <cell r="C10" t="str">
            <v>JALU ARTHA AJI MANGGALA HANDOKO</v>
          </cell>
          <cell r="D10">
            <v>78.8</v>
          </cell>
          <cell r="E10" t="str">
            <v>C</v>
          </cell>
          <cell r="F10" t="str">
            <v xml:space="preserve">Ananda Jalu Artha Aji Manggala Handoko baik dalam E.  Cukup dalam . </v>
          </cell>
        </row>
        <row r="11">
          <cell r="B11">
            <v>8</v>
          </cell>
          <cell r="C11" t="str">
            <v>LAURENDHO RADIEFCA MURDIONO</v>
          </cell>
          <cell r="D11">
            <v>78.8</v>
          </cell>
          <cell r="E11" t="str">
            <v>C</v>
          </cell>
          <cell r="F11" t="str">
            <v xml:space="preserve">Ananda Laurendho Radiefca Murdiono baik dalam E.  Cukup dalam . </v>
          </cell>
        </row>
        <row r="12">
          <cell r="B12">
            <v>9</v>
          </cell>
          <cell r="C12" t="str">
            <v>MARSYA MAYDINA DWI RISQITA</v>
          </cell>
          <cell r="D12">
            <v>78.8</v>
          </cell>
          <cell r="E12" t="str">
            <v>C</v>
          </cell>
          <cell r="F12" t="str">
            <v xml:space="preserve">Ananda Marsya Maydina Dwi Risqita baik dalam E.  Cukup dalam . </v>
          </cell>
        </row>
        <row r="13">
          <cell r="B13">
            <v>10</v>
          </cell>
          <cell r="C13" t="str">
            <v>MILA SARASWATI</v>
          </cell>
          <cell r="D13">
            <v>78.8</v>
          </cell>
          <cell r="E13" t="str">
            <v>C</v>
          </cell>
          <cell r="F13" t="str">
            <v xml:space="preserve">Ananda Mila Saraswati baik dalam E.  Cukup dalam . </v>
          </cell>
        </row>
        <row r="14">
          <cell r="B14">
            <v>11</v>
          </cell>
          <cell r="C14" t="str">
            <v>MUHAMMAD ARKAN ALLY RACHMAD</v>
          </cell>
          <cell r="D14">
            <v>78.8</v>
          </cell>
          <cell r="E14" t="str">
            <v>C</v>
          </cell>
          <cell r="F14" t="str">
            <v xml:space="preserve">Ananda Muhammad Arkan Ally Rachmad baik dalam E.  Cukup dalam . </v>
          </cell>
        </row>
        <row r="15">
          <cell r="B15">
            <v>12</v>
          </cell>
          <cell r="C15" t="str">
            <v>MUHAMMAD REVIAN ABDULLOH FAQIH</v>
          </cell>
          <cell r="D15">
            <v>78.8</v>
          </cell>
          <cell r="E15" t="str">
            <v>C</v>
          </cell>
          <cell r="F15" t="str">
            <v xml:space="preserve">Ananda Muhammad Revian Abdulloh Faqih baik dalam E.  Cukup dalam . </v>
          </cell>
        </row>
        <row r="16">
          <cell r="B16">
            <v>13</v>
          </cell>
          <cell r="C16" t="str">
            <v>NABILA AYUNINGTIAS</v>
          </cell>
          <cell r="D16">
            <v>78.8</v>
          </cell>
          <cell r="E16" t="str">
            <v>C</v>
          </cell>
          <cell r="F16" t="str">
            <v xml:space="preserve">Ananda Nabila Ayuningtias baik dalam E.  Cukup dalam . </v>
          </cell>
        </row>
        <row r="17">
          <cell r="B17">
            <v>14</v>
          </cell>
          <cell r="C17" t="str">
            <v>NARESWARI MASAYU PUSPANINGRUM</v>
          </cell>
          <cell r="D17">
            <v>78.8</v>
          </cell>
          <cell r="E17" t="str">
            <v>C</v>
          </cell>
          <cell r="F17" t="str">
            <v xml:space="preserve">Ananda Nareswari Masayu Puspaningrum baik dalam E.  Cukup dalam . </v>
          </cell>
        </row>
        <row r="18">
          <cell r="B18">
            <v>15</v>
          </cell>
          <cell r="C18" t="str">
            <v>NOVA SASMYTA</v>
          </cell>
          <cell r="D18">
            <v>78.8</v>
          </cell>
          <cell r="E18" t="str">
            <v>C</v>
          </cell>
          <cell r="F18" t="str">
            <v xml:space="preserve">Ananda Nova Sasmyta baik dalam E.  Cukup dalam . </v>
          </cell>
        </row>
        <row r="19">
          <cell r="B19">
            <v>16</v>
          </cell>
          <cell r="C19" t="str">
            <v>RIDHA RAHMATUL AULA RIDWAN</v>
          </cell>
          <cell r="D19">
            <v>78.8</v>
          </cell>
          <cell r="E19" t="str">
            <v>C</v>
          </cell>
          <cell r="F19" t="str">
            <v xml:space="preserve">Ananda Ridha Rahmatul Aula Ridwan baik dalam E.  Cukup dalam . </v>
          </cell>
        </row>
        <row r="20">
          <cell r="B20">
            <v>17</v>
          </cell>
          <cell r="C20" t="str">
            <v>RIFDA SALSABILA PURNAMA</v>
          </cell>
          <cell r="D20">
            <v>78.8</v>
          </cell>
          <cell r="E20" t="str">
            <v>C</v>
          </cell>
          <cell r="F20" t="str">
            <v xml:space="preserve">Ananda Rifda Salsabila Purnama baik dalam E.  Cukup dalam . </v>
          </cell>
        </row>
        <row r="21">
          <cell r="B21">
            <v>18</v>
          </cell>
          <cell r="C21" t="str">
            <v>RIZKI INTAN KURNIAENDAH</v>
          </cell>
          <cell r="D21">
            <v>78.8</v>
          </cell>
          <cell r="E21" t="str">
            <v>C</v>
          </cell>
          <cell r="F21" t="str">
            <v xml:space="preserve">Ananda Rizki Intan Kurniaendah baik dalam E.  Cukup dalam . </v>
          </cell>
        </row>
        <row r="22">
          <cell r="B22">
            <v>19</v>
          </cell>
          <cell r="C22" t="str">
            <v>RIZKY FIRMANSYAH</v>
          </cell>
          <cell r="D22">
            <v>78.8</v>
          </cell>
          <cell r="E22" t="str">
            <v>C</v>
          </cell>
          <cell r="F22" t="str">
            <v xml:space="preserve">Ananda Rizky Firmansyah baik dalam E.  Cukup dalam . </v>
          </cell>
        </row>
        <row r="23">
          <cell r="B23">
            <v>20</v>
          </cell>
          <cell r="C23" t="str">
            <v>SAFIRA NUR LAYLA RAMADHANI</v>
          </cell>
          <cell r="D23">
            <v>78.8</v>
          </cell>
          <cell r="E23" t="str">
            <v>C</v>
          </cell>
          <cell r="F23" t="str">
            <v xml:space="preserve">Ananda Safira Nur Layla Ramadhani baik dalam E.  Cukup dalam . </v>
          </cell>
        </row>
        <row r="24">
          <cell r="B24">
            <v>21</v>
          </cell>
          <cell r="C24" t="str">
            <v>SHANASTRI RUFAIDA</v>
          </cell>
          <cell r="D24">
            <v>78.8</v>
          </cell>
          <cell r="E24" t="str">
            <v>C</v>
          </cell>
          <cell r="F24" t="str">
            <v xml:space="preserve">Ananda Shanastri Rufaida baik dalam E.  Cukup dalam . </v>
          </cell>
        </row>
        <row r="25">
          <cell r="B25">
            <v>22</v>
          </cell>
          <cell r="C25" t="str">
            <v>SHIAM SAHARA</v>
          </cell>
          <cell r="D25">
            <v>78.8</v>
          </cell>
          <cell r="E25" t="str">
            <v>C</v>
          </cell>
          <cell r="F25" t="str">
            <v xml:space="preserve">Ananda Shiam Sahara baik dalam E.  Cukup dalam . </v>
          </cell>
        </row>
        <row r="26">
          <cell r="B26">
            <v>23</v>
          </cell>
          <cell r="C26" t="str">
            <v>SUSAN APRILIA PUTRI</v>
          </cell>
          <cell r="D26">
            <v>78.8</v>
          </cell>
          <cell r="E26" t="str">
            <v>C</v>
          </cell>
          <cell r="F26" t="str">
            <v xml:space="preserve">Ananda Susan Aprilia Putri baik dalam E.  Cukup dalam . </v>
          </cell>
        </row>
        <row r="27">
          <cell r="B27">
            <v>24</v>
          </cell>
          <cell r="C27" t="str">
            <v>SYIFAUL CHUSNA BANATU ROHMI HADI</v>
          </cell>
          <cell r="D27">
            <v>78.8</v>
          </cell>
          <cell r="E27" t="str">
            <v>C</v>
          </cell>
          <cell r="F27" t="str">
            <v xml:space="preserve">Ananda Syifaul Chusna Banatu Rohmi Hadi baik dalam E.  Cukup dalam . </v>
          </cell>
        </row>
        <row r="28">
          <cell r="B28">
            <v>25</v>
          </cell>
          <cell r="C28" t="str">
            <v>VANESSA VICKY AYU LESTARI</v>
          </cell>
          <cell r="D28">
            <v>78.8</v>
          </cell>
          <cell r="E28" t="str">
            <v>C</v>
          </cell>
          <cell r="F28" t="str">
            <v xml:space="preserve">Ananda Vanessa Vicky Ayu Lestari baik dalam E.  Cukup dalam . </v>
          </cell>
        </row>
        <row r="29">
          <cell r="B29">
            <v>26</v>
          </cell>
          <cell r="C29" t="str">
            <v>WIBI NUR FIRMANSYAH</v>
          </cell>
          <cell r="D29">
            <v>78.8</v>
          </cell>
          <cell r="E29" t="str">
            <v>C</v>
          </cell>
          <cell r="F29" t="str">
            <v xml:space="preserve">Ananda Wibi Nur Firmansyah baik dalam E.  Cukup dalam . </v>
          </cell>
        </row>
        <row r="30">
          <cell r="B30">
            <v>27</v>
          </cell>
          <cell r="C30" t="str">
            <v>ZULFIDA NURUL MAZIDAH</v>
          </cell>
          <cell r="D30">
            <v>78.8</v>
          </cell>
          <cell r="E30" t="str">
            <v>C</v>
          </cell>
          <cell r="F30" t="str">
            <v xml:space="preserve">Ananda Zulfida Nurul Mazidah baik dalam E.  Cukup dalam . </v>
          </cell>
        </row>
        <row r="31">
          <cell r="B31">
            <v>28</v>
          </cell>
          <cell r="C31" t="str">
            <v>AZKA AFINA KHOIRUL IZA</v>
          </cell>
          <cell r="D31">
            <v>78.8</v>
          </cell>
          <cell r="E31" t="str">
            <v>C</v>
          </cell>
          <cell r="F31" t="str">
            <v xml:space="preserve">Ananda Azka Afina Khoirul Iza baik dalam E.  Cukup dalam . </v>
          </cell>
        </row>
        <row r="32">
          <cell r="B32">
            <v>29</v>
          </cell>
          <cell r="C32" t="str">
            <v>BAGUS WIDA KANAKA</v>
          </cell>
          <cell r="D32">
            <v>78.8</v>
          </cell>
          <cell r="E32" t="str">
            <v>C</v>
          </cell>
          <cell r="F32" t="str">
            <v xml:space="preserve">Ananda Bagus Wida Kanaka baik dalam E.  Cukup dalam . </v>
          </cell>
        </row>
        <row r="33">
          <cell r="B33">
            <v>30</v>
          </cell>
          <cell r="C33" t="str">
            <v>DENI FIRYA ATHALLAH PRADINAYA</v>
          </cell>
          <cell r="D33">
            <v>78.8</v>
          </cell>
          <cell r="E33" t="str">
            <v>C</v>
          </cell>
          <cell r="F33" t="str">
            <v xml:space="preserve">Ananda Deni Firya Athallah Pradinaya baik dalam E.  Cukup dalam . </v>
          </cell>
        </row>
        <row r="34">
          <cell r="B34">
            <v>31</v>
          </cell>
          <cell r="C34" t="str">
            <v>DEWI GALUH MULANSARI</v>
          </cell>
          <cell r="D34">
            <v>78.8</v>
          </cell>
          <cell r="E34" t="str">
            <v>C</v>
          </cell>
          <cell r="F34" t="str">
            <v xml:space="preserve">Ananda Dewi Galuh Mulansari baik dalam E.  Cukup dalam . </v>
          </cell>
        </row>
        <row r="35">
          <cell r="B35">
            <v>32</v>
          </cell>
          <cell r="C35" t="str">
            <v>DIAN PUJI LESTARI</v>
          </cell>
          <cell r="D35">
            <v>78.8</v>
          </cell>
          <cell r="E35" t="str">
            <v>C</v>
          </cell>
          <cell r="F35" t="str">
            <v xml:space="preserve">Ananda Dian Puji Lestari baik dalam E.  Cukup dalam . </v>
          </cell>
        </row>
        <row r="36">
          <cell r="B36">
            <v>33</v>
          </cell>
          <cell r="C36" t="str">
            <v>Hafidz Langgeng Prasetyo</v>
          </cell>
          <cell r="D36">
            <v>78.8</v>
          </cell>
          <cell r="E36" t="str">
            <v>C</v>
          </cell>
          <cell r="F36" t="str">
            <v xml:space="preserve">Ananda Hafidz Langgeng Prasetyo baik dalam E.  Cukup dalam . </v>
          </cell>
        </row>
        <row r="37">
          <cell r="B37">
            <v>34</v>
          </cell>
          <cell r="C37" t="str">
            <v>JALU ARTHA AJI MANGGALA HANDOKO</v>
          </cell>
          <cell r="D37">
            <v>78.8</v>
          </cell>
          <cell r="E37" t="str">
            <v>C</v>
          </cell>
          <cell r="F37" t="str">
            <v xml:space="preserve">Ananda Jalu Artha Aji Manggala Handoko baik dalam E.  Cukup dalam . </v>
          </cell>
        </row>
        <row r="38">
          <cell r="B38">
            <v>35</v>
          </cell>
          <cell r="C38" t="str">
            <v>LAURENDHO RADIEFCA MURDIONO</v>
          </cell>
          <cell r="D38">
            <v>78.8</v>
          </cell>
          <cell r="E38" t="str">
            <v>C</v>
          </cell>
          <cell r="F38" t="str">
            <v xml:space="preserve">Ananda Laurendho Radiefca Murdiono baik dalam E.  Cukup dalam . </v>
          </cell>
        </row>
        <row r="39">
          <cell r="B39">
            <v>36</v>
          </cell>
          <cell r="C39" t="str">
            <v>MARSYA MAYDINA DWI RISQITA</v>
          </cell>
          <cell r="D39">
            <v>78.8</v>
          </cell>
          <cell r="E39" t="str">
            <v>C</v>
          </cell>
          <cell r="F39" t="str">
            <v xml:space="preserve">Ananda Marsya Maydina Dwi Risqita baik dalam E.  Cukup dalam . </v>
          </cell>
        </row>
        <row r="40">
          <cell r="B40">
            <v>37</v>
          </cell>
          <cell r="C40" t="str">
            <v>MILA SARASWATI</v>
          </cell>
          <cell r="D40">
            <v>78.8</v>
          </cell>
          <cell r="E40" t="str">
            <v>C</v>
          </cell>
          <cell r="F40" t="str">
            <v xml:space="preserve">Ananda Mila Saraswati baik dalam E.  Cukup dalam . </v>
          </cell>
        </row>
        <row r="41">
          <cell r="B41">
            <v>38</v>
          </cell>
          <cell r="C41" t="str">
            <v>MUHAMMAD ARKAN ALLY RACHMAD</v>
          </cell>
          <cell r="D41">
            <v>78.8</v>
          </cell>
          <cell r="E41" t="str">
            <v>C</v>
          </cell>
          <cell r="F41" t="str">
            <v xml:space="preserve">Ananda Muhammad Arkan Ally Rachmad baik dalam E.  Cukup dalam . </v>
          </cell>
        </row>
        <row r="42">
          <cell r="B42">
            <v>39</v>
          </cell>
          <cell r="C42" t="str">
            <v>MUHAMMAD REVIAN ABDULLOH FAQIH</v>
          </cell>
          <cell r="D42">
            <v>78.8</v>
          </cell>
          <cell r="E42" t="str">
            <v>C</v>
          </cell>
          <cell r="F42" t="str">
            <v xml:space="preserve">Ananda Muhammad Revian Abdulloh Faqih baik dalam E.  Cukup dalam . </v>
          </cell>
        </row>
        <row r="43">
          <cell r="B43">
            <v>40</v>
          </cell>
          <cell r="C43" t="str">
            <v>NABILA AYUNINGTIAS</v>
          </cell>
          <cell r="D43">
            <v>78.8</v>
          </cell>
          <cell r="E43" t="str">
            <v>C</v>
          </cell>
          <cell r="F43" t="str">
            <v xml:space="preserve">Ananda Nabila Ayuningtias baik dalam E.  Cukup dalam . </v>
          </cell>
        </row>
        <row r="44">
          <cell r="B44">
            <v>41</v>
          </cell>
          <cell r="C44" t="str">
            <v>NARESWARI MASAYU PUSPANINGRUM</v>
          </cell>
          <cell r="D44">
            <v>78.8</v>
          </cell>
          <cell r="E44" t="str">
            <v>C</v>
          </cell>
          <cell r="F44" t="str">
            <v xml:space="preserve">Ananda Nareswari Masayu Puspaningrum baik dalam E.  Cukup dalam . </v>
          </cell>
        </row>
        <row r="45">
          <cell r="B45">
            <v>42</v>
          </cell>
          <cell r="C45" t="str">
            <v>NOVA SASMYTA</v>
          </cell>
          <cell r="D45">
            <v>78.8</v>
          </cell>
          <cell r="E45" t="str">
            <v>C</v>
          </cell>
          <cell r="F45" t="str">
            <v xml:space="preserve">Ananda Nova Sasmyta baik dalam E.  Cukup dalam . </v>
          </cell>
        </row>
        <row r="46">
          <cell r="B46">
            <v>43</v>
          </cell>
          <cell r="C46" t="str">
            <v>RIDHA RAHMATUL AULA RIDWAN</v>
          </cell>
          <cell r="D46">
            <v>78.8</v>
          </cell>
          <cell r="E46" t="str">
            <v>C</v>
          </cell>
          <cell r="F46" t="str">
            <v xml:space="preserve">Ananda Ridha Rahmatul Aula Ridwan baik dalam E.  Cukup dalam . </v>
          </cell>
        </row>
        <row r="47">
          <cell r="B47">
            <v>44</v>
          </cell>
          <cell r="C47" t="str">
            <v>RIFDA SALSABILA PURNAMA</v>
          </cell>
          <cell r="D47">
            <v>78.8</v>
          </cell>
          <cell r="E47" t="str">
            <v>C</v>
          </cell>
          <cell r="F47" t="str">
            <v xml:space="preserve">Ananda Rifda Salsabila Purnama baik dalam E.  Cukup dalam . </v>
          </cell>
        </row>
        <row r="48">
          <cell r="B48">
            <v>45</v>
          </cell>
          <cell r="C48" t="str">
            <v>RIZKI INTAN KURNIAENDAH</v>
          </cell>
          <cell r="D48">
            <v>78.8</v>
          </cell>
          <cell r="E48" t="str">
            <v>C</v>
          </cell>
          <cell r="F48" t="str">
            <v xml:space="preserve">Ananda Rizki Intan Kurniaendah baik dalam E.  Cukup dalam . </v>
          </cell>
        </row>
        <row r="49">
          <cell r="B49">
            <v>46</v>
          </cell>
          <cell r="C49" t="str">
            <v>RIZKY FIRMANSYAH</v>
          </cell>
          <cell r="D49">
            <v>78.8</v>
          </cell>
          <cell r="E49" t="str">
            <v>C</v>
          </cell>
          <cell r="F49" t="str">
            <v xml:space="preserve">Ananda Rizky Firmansyah baik dalam E.  Cukup dalam . </v>
          </cell>
        </row>
        <row r="50">
          <cell r="B50">
            <v>47</v>
          </cell>
          <cell r="C50" t="str">
            <v>SAFIRA NUR LAYLA RAMADHANI</v>
          </cell>
          <cell r="D50">
            <v>78.8</v>
          </cell>
          <cell r="E50" t="str">
            <v>C</v>
          </cell>
          <cell r="F50" t="str">
            <v xml:space="preserve">Ananda Safira Nur Layla Ramadhani baik dalam E.  Cukup dalam . </v>
          </cell>
        </row>
        <row r="51">
          <cell r="B51">
            <v>48</v>
          </cell>
          <cell r="C51" t="str">
            <v>SHANASTRI RUFAIDA</v>
          </cell>
          <cell r="D51">
            <v>78.8</v>
          </cell>
          <cell r="E51" t="str">
            <v>C</v>
          </cell>
          <cell r="F51" t="str">
            <v xml:space="preserve">Ananda Shanastri Rufaida baik dalam E.  Cukup dalam . </v>
          </cell>
        </row>
        <row r="52">
          <cell r="B52">
            <v>49</v>
          </cell>
          <cell r="C52" t="str">
            <v>SHIAM SAHARA</v>
          </cell>
          <cell r="D52">
            <v>78.8</v>
          </cell>
          <cell r="E52" t="str">
            <v>C</v>
          </cell>
          <cell r="F52" t="str">
            <v xml:space="preserve">Ananda Shiam Sahara baik dalam E.  Cukup dalam . </v>
          </cell>
        </row>
        <row r="53">
          <cell r="B53">
            <v>50</v>
          </cell>
          <cell r="C53" t="str">
            <v>SUSAN APRILIA PUTRI</v>
          </cell>
          <cell r="D53">
            <v>78.8</v>
          </cell>
          <cell r="E53" t="str">
            <v>C</v>
          </cell>
          <cell r="F53" t="str">
            <v xml:space="preserve">Ananda Susan Aprilia Putri baik dalam E.  Cukup dalam . </v>
          </cell>
        </row>
      </sheetData>
      <sheetData sheetId="58"/>
      <sheetData sheetId="59">
        <row r="4">
          <cell r="B4">
            <v>1</v>
          </cell>
          <cell r="C4" t="str">
            <v>AZKA AFINA KHOIRUL IZA</v>
          </cell>
          <cell r="D4">
            <v>78.8</v>
          </cell>
          <cell r="E4" t="str">
            <v>C</v>
          </cell>
          <cell r="F4" t="str">
            <v xml:space="preserve">Ananda Azka Afina Khoirul Iza baik dalam Membaca ekspresif teks puisi modern.  Cukup dalam Menulis kalimat dengan menggunakan kata berimbuhan. </v>
          </cell>
        </row>
        <row r="5">
          <cell r="B5">
            <v>2</v>
          </cell>
          <cell r="C5" t="str">
            <v>BAGUS WIDA KANAKA</v>
          </cell>
          <cell r="D5">
            <v>78.8</v>
          </cell>
          <cell r="E5" t="str">
            <v>C</v>
          </cell>
          <cell r="F5" t="str">
            <v xml:space="preserve">Ananda Bagus Wida Kanaka baik dalam Membaca ekspresif teks puisi modern.  Cukup dalam Menulis kalimat dengan menggunakan kata berimbuhan. </v>
          </cell>
        </row>
        <row r="6">
          <cell r="B6">
            <v>3</v>
          </cell>
          <cell r="C6" t="str">
            <v>DENI FIRYA ATHALLAH PRADINAYA</v>
          </cell>
          <cell r="D6">
            <v>78.8</v>
          </cell>
          <cell r="E6" t="str">
            <v>C</v>
          </cell>
          <cell r="F6" t="str">
            <v xml:space="preserve">Ananda Deni Firya Athallah Pradinaya baik dalam Membaca ekspresif teks puisi modern.  Cukup dalam Menulis kalimat dengan menggunakan kata berimbuhan. </v>
          </cell>
        </row>
        <row r="7">
          <cell r="B7">
            <v>4</v>
          </cell>
          <cell r="C7" t="str">
            <v>DEWI GALUH MULANSARI</v>
          </cell>
          <cell r="D7">
            <v>81.428571428571431</v>
          </cell>
          <cell r="E7" t="str">
            <v>B</v>
          </cell>
          <cell r="F7" t="str">
            <v xml:space="preserve">Ananda Dewi Galuh Mulansari baik dalam Membaca ekspresif teks puisi modern.  Cukup dalam Menulis kalimat dengan menggunakan kata berimbuhan. </v>
          </cell>
        </row>
        <row r="8">
          <cell r="B8">
            <v>5</v>
          </cell>
          <cell r="C8" t="str">
            <v>DIAN PUJI LESTARI</v>
          </cell>
          <cell r="D8">
            <v>78.8</v>
          </cell>
          <cell r="E8" t="str">
            <v>C</v>
          </cell>
          <cell r="F8" t="str">
            <v xml:space="preserve">Ananda Dian Puji Lestari baik dalam Membaca ekspresif teks puisi modern.  Cukup dalam Menulis kalimat dengan menggunakan kata berimbuhan. </v>
          </cell>
        </row>
        <row r="9">
          <cell r="B9">
            <v>6</v>
          </cell>
          <cell r="C9" t="str">
            <v>Hafidz Langgeng Prasetyo</v>
          </cell>
          <cell r="D9">
            <v>78.8</v>
          </cell>
          <cell r="E9" t="str">
            <v>C</v>
          </cell>
          <cell r="F9" t="str">
            <v xml:space="preserve">Ananda Hafidz Langgeng Prasetyo baik dalam Membaca ekspresif teks puisi modern.  Cukup dalam Menulis kalimat dengan menggunakan kata berimbuhan. </v>
          </cell>
        </row>
        <row r="10">
          <cell r="B10">
            <v>7</v>
          </cell>
          <cell r="C10" t="str">
            <v>JALU ARTHA AJI MANGGALA HANDOKO</v>
          </cell>
          <cell r="D10">
            <v>78.8</v>
          </cell>
          <cell r="E10" t="str">
            <v>C</v>
          </cell>
          <cell r="F10" t="str">
            <v xml:space="preserve">Ananda Jalu Artha Aji Manggala Handoko baik dalam Membaca ekspresif teks puisi modern.  Cukup dalam Menulis kalimat dengan menggunakan kata berimbuhan. </v>
          </cell>
        </row>
        <row r="11">
          <cell r="B11">
            <v>8</v>
          </cell>
          <cell r="C11" t="str">
            <v>LAURENDHO RADIEFCA MURDIONO</v>
          </cell>
          <cell r="D11">
            <v>78.8</v>
          </cell>
          <cell r="E11" t="str">
            <v>C</v>
          </cell>
          <cell r="F11" t="str">
            <v xml:space="preserve">Ananda Laurendho Radiefca Murdiono baik dalam Membaca ekspresif teks puisi modern.  Cukup dalam Menulis kalimat dengan menggunakan kata berimbuhan. </v>
          </cell>
        </row>
        <row r="12">
          <cell r="B12">
            <v>9</v>
          </cell>
          <cell r="C12" t="str">
            <v>MARSYA MAYDINA DWI RISQITA</v>
          </cell>
          <cell r="D12">
            <v>78.8</v>
          </cell>
          <cell r="E12" t="str">
            <v>C</v>
          </cell>
          <cell r="F12" t="str">
            <v xml:space="preserve">Ananda Marsya Maydina Dwi Risqita baik dalam Membaca ekspresif teks puisi modern.  Cukup dalam Menulis kalimat dengan menggunakan kata berimbuhan. </v>
          </cell>
        </row>
        <row r="13">
          <cell r="B13">
            <v>10</v>
          </cell>
          <cell r="C13" t="str">
            <v>MILA SARASWATI</v>
          </cell>
          <cell r="D13">
            <v>78.8</v>
          </cell>
          <cell r="E13" t="str">
            <v>C</v>
          </cell>
          <cell r="F13" t="str">
            <v xml:space="preserve">Ananda Mila Saraswati baik dalam Membaca ekspresif teks puisi modern.  Cukup dalam Menulis kalimat dengan menggunakan kata berimbuhan. </v>
          </cell>
        </row>
        <row r="14">
          <cell r="B14">
            <v>11</v>
          </cell>
          <cell r="C14" t="str">
            <v>MUHAMMAD ARKAN ALLY RACHMAD</v>
          </cell>
          <cell r="D14">
            <v>78.8</v>
          </cell>
          <cell r="E14" t="str">
            <v>C</v>
          </cell>
          <cell r="F14" t="str">
            <v xml:space="preserve">Ananda Muhammad Arkan Ally Rachmad baik dalam Membaca ekspresif teks puisi modern.  Cukup dalam Menulis kalimat dengan menggunakan kata berimbuhan. </v>
          </cell>
        </row>
        <row r="15">
          <cell r="B15">
            <v>12</v>
          </cell>
          <cell r="C15" t="str">
            <v>MUHAMMAD REVIAN ABDULLOH FAQIH</v>
          </cell>
          <cell r="D15">
            <v>78.8</v>
          </cell>
          <cell r="E15" t="str">
            <v>C</v>
          </cell>
          <cell r="F15" t="str">
            <v xml:space="preserve">Ananda Muhammad Revian Abdulloh Faqih baik dalam Membaca ekspresif teks puisi modern.  Cukup dalam Menulis kalimat dengan menggunakan kata berimbuhan. </v>
          </cell>
        </row>
        <row r="16">
          <cell r="B16">
            <v>13</v>
          </cell>
          <cell r="C16" t="str">
            <v>NABILA AYUNINGTIAS</v>
          </cell>
          <cell r="D16">
            <v>78.8</v>
          </cell>
          <cell r="E16" t="str">
            <v>C</v>
          </cell>
          <cell r="F16" t="str">
            <v xml:space="preserve">Ananda Nabila Ayuningtias baik dalam Membaca ekspresif teks puisi modern.  Cukup dalam Menulis kalimat dengan menggunakan kata berimbuhan. </v>
          </cell>
        </row>
        <row r="17">
          <cell r="B17">
            <v>14</v>
          </cell>
          <cell r="C17" t="str">
            <v>NARESWARI MASAYU PUSPANINGRUM</v>
          </cell>
          <cell r="D17">
            <v>78.8</v>
          </cell>
          <cell r="E17" t="str">
            <v>C</v>
          </cell>
          <cell r="F17" t="str">
            <v xml:space="preserve">Ananda Nareswari Masayu Puspaningrum baik dalam Membaca ekspresif teks puisi modern.  Cukup dalam Menulis kalimat dengan menggunakan kata berimbuhan. </v>
          </cell>
        </row>
        <row r="18">
          <cell r="B18">
            <v>15</v>
          </cell>
          <cell r="C18" t="str">
            <v>NOVA SASMYTA</v>
          </cell>
          <cell r="D18">
            <v>78.8</v>
          </cell>
          <cell r="E18" t="str">
            <v>C</v>
          </cell>
          <cell r="F18" t="str">
            <v xml:space="preserve">Ananda Nova Sasmyta baik dalam Membaca ekspresif teks puisi modern.  Cukup dalam Menulis kalimat dengan menggunakan kata berimbuhan. </v>
          </cell>
        </row>
        <row r="19">
          <cell r="B19">
            <v>16</v>
          </cell>
          <cell r="C19" t="str">
            <v>RIDHA RAHMATUL AULA RIDWAN</v>
          </cell>
          <cell r="D19">
            <v>78.8</v>
          </cell>
          <cell r="E19" t="str">
            <v>C</v>
          </cell>
          <cell r="F19" t="str">
            <v xml:space="preserve">Ananda Ridha Rahmatul Aula Ridwan baik dalam Membaca ekspresif teks puisi modern.  Cukup dalam Menulis kalimat dengan menggunakan kata berimbuhan. </v>
          </cell>
        </row>
        <row r="20">
          <cell r="B20">
            <v>17</v>
          </cell>
          <cell r="C20" t="str">
            <v>RIFDA SALSABILA PURNAMA</v>
          </cell>
          <cell r="D20">
            <v>78.8</v>
          </cell>
          <cell r="E20" t="str">
            <v>C</v>
          </cell>
          <cell r="F20" t="str">
            <v xml:space="preserve">Ananda Rifda Salsabila Purnama baik dalam Membaca ekspresif teks puisi modern.  Cukup dalam Menulis kalimat dengan menggunakan kata berimbuhan. </v>
          </cell>
        </row>
        <row r="21">
          <cell r="B21">
            <v>18</v>
          </cell>
          <cell r="C21" t="str">
            <v>RIZKI INTAN KURNIAENDAH</v>
          </cell>
          <cell r="D21">
            <v>78.8</v>
          </cell>
          <cell r="E21" t="str">
            <v>C</v>
          </cell>
          <cell r="F21" t="str">
            <v xml:space="preserve">Ananda Rizki Intan Kurniaendah baik dalam Membaca ekspresif teks puisi modern.  Cukup dalam Menulis kalimat dengan menggunakan kata berimbuhan. </v>
          </cell>
        </row>
        <row r="22">
          <cell r="B22">
            <v>19</v>
          </cell>
          <cell r="C22" t="str">
            <v>RIZKY FIRMANSYAH</v>
          </cell>
          <cell r="D22">
            <v>78.8</v>
          </cell>
          <cell r="E22" t="str">
            <v>C</v>
          </cell>
          <cell r="F22" t="str">
            <v xml:space="preserve">Ananda Rizky Firmansyah baik dalam Membaca ekspresif teks puisi modern.  Cukup dalam Menulis kalimat dengan menggunakan kata berimbuhan. </v>
          </cell>
        </row>
        <row r="23">
          <cell r="B23">
            <v>20</v>
          </cell>
          <cell r="C23" t="str">
            <v>SAFIRA NUR LAYLA RAMADHANI</v>
          </cell>
          <cell r="D23">
            <v>78.8</v>
          </cell>
          <cell r="E23" t="str">
            <v>C</v>
          </cell>
          <cell r="F23" t="str">
            <v xml:space="preserve">Ananda Safira Nur Layla Ramadhani baik dalam Membaca ekspresif teks puisi modern.  Cukup dalam Menulis kalimat dengan menggunakan kata berimbuhan. </v>
          </cell>
        </row>
        <row r="24">
          <cell r="B24">
            <v>21</v>
          </cell>
          <cell r="C24" t="str">
            <v>SHANASTRI RUFAIDA</v>
          </cell>
          <cell r="D24">
            <v>78.8</v>
          </cell>
          <cell r="E24" t="str">
            <v>C</v>
          </cell>
          <cell r="F24" t="str">
            <v xml:space="preserve">Ananda Shanastri Rufaida baik dalam Membaca ekspresif teks puisi modern.  Cukup dalam Menulis kalimat dengan menggunakan kata berimbuhan. </v>
          </cell>
        </row>
        <row r="25">
          <cell r="B25">
            <v>22</v>
          </cell>
          <cell r="C25" t="str">
            <v>SHIAM SAHARA</v>
          </cell>
          <cell r="D25">
            <v>78.8</v>
          </cell>
          <cell r="E25" t="str">
            <v>C</v>
          </cell>
          <cell r="F25" t="str">
            <v xml:space="preserve">Ananda Shiam Sahara baik dalam Membaca ekspresif teks puisi modern.  Cukup dalam Menulis kalimat dengan menggunakan kata berimbuhan. </v>
          </cell>
        </row>
        <row r="26">
          <cell r="B26">
            <v>23</v>
          </cell>
          <cell r="C26" t="str">
            <v>SUSAN APRILIA PUTRI</v>
          </cell>
          <cell r="D26">
            <v>78.8</v>
          </cell>
          <cell r="E26" t="str">
            <v>C</v>
          </cell>
          <cell r="F26" t="str">
            <v xml:space="preserve">Ananda Susan Aprilia Putri baik dalam Membaca ekspresif teks puisi modern.  Cukup dalam Menulis kalimat dengan menggunakan kata berimbuhan. </v>
          </cell>
        </row>
        <row r="27">
          <cell r="B27">
            <v>24</v>
          </cell>
          <cell r="C27" t="str">
            <v>SYIFAUL CHUSNA BANATU ROHMI HADI</v>
          </cell>
          <cell r="D27">
            <v>78.8</v>
          </cell>
          <cell r="E27" t="str">
            <v>C</v>
          </cell>
          <cell r="F27" t="str">
            <v xml:space="preserve">Ananda Syifaul Chusna Banatu Rohmi Hadi baik dalam Membaca ekspresif teks puisi modern.  Cukup dalam Menulis kalimat dengan menggunakan kata berimbuhan. </v>
          </cell>
        </row>
        <row r="28">
          <cell r="B28">
            <v>25</v>
          </cell>
          <cell r="C28" t="str">
            <v>VANESSA VICKY AYU LESTARI</v>
          </cell>
          <cell r="D28">
            <v>78.8</v>
          </cell>
          <cell r="E28" t="str">
            <v>C</v>
          </cell>
          <cell r="F28" t="str">
            <v xml:space="preserve">Ananda Vanessa Vicky Ayu Lestari baik dalam Membaca ekspresif teks puisi modern.  Cukup dalam Menulis kalimat dengan menggunakan kata berimbuhan. </v>
          </cell>
        </row>
        <row r="29">
          <cell r="B29">
            <v>26</v>
          </cell>
          <cell r="C29" t="str">
            <v>WIBI NUR FIRMANSYAH</v>
          </cell>
          <cell r="D29">
            <v>78.8</v>
          </cell>
          <cell r="E29" t="str">
            <v>C</v>
          </cell>
          <cell r="F29" t="str">
            <v xml:space="preserve">Ananda Wibi Nur Firmansyah baik dalam Membaca ekspresif teks puisi modern.  Cukup dalam Menulis kalimat dengan menggunakan kata berimbuhan. </v>
          </cell>
        </row>
        <row r="30">
          <cell r="B30">
            <v>27</v>
          </cell>
          <cell r="C30" t="str">
            <v>ZULFIDA NURUL MAZIDAH</v>
          </cell>
          <cell r="D30">
            <v>78.8</v>
          </cell>
          <cell r="E30" t="str">
            <v>C</v>
          </cell>
          <cell r="F30" t="str">
            <v xml:space="preserve">Ananda Zulfida Nurul Mazidah baik dalam Membaca ekspresif teks puisi modern.  Cukup dalam Menulis kalimat dengan menggunakan kata berimbuhan. </v>
          </cell>
        </row>
        <row r="31">
          <cell r="B31">
            <v>28</v>
          </cell>
          <cell r="C31" t="str">
            <v>AZKA AFINA KHOIRUL IZA</v>
          </cell>
          <cell r="D31">
            <v>78.8</v>
          </cell>
          <cell r="E31" t="str">
            <v>C</v>
          </cell>
          <cell r="F31" t="str">
            <v xml:space="preserve">Ananda Azka Afina Khoirul Iza baik dalam Membaca ekspresif teks puisi modern.  Cukup dalam Menulis kalimat dengan menggunakan kata berimbuhan. </v>
          </cell>
        </row>
        <row r="32">
          <cell r="B32">
            <v>29</v>
          </cell>
          <cell r="C32" t="str">
            <v>BAGUS WIDA KANAKA</v>
          </cell>
          <cell r="D32">
            <v>78.8</v>
          </cell>
          <cell r="E32" t="str">
            <v>C</v>
          </cell>
          <cell r="F32" t="str">
            <v xml:space="preserve">Ananda Bagus Wida Kanaka baik dalam Membaca ekspresif teks puisi modern.  Cukup dalam Menulis kalimat dengan menggunakan kata berimbuhan. </v>
          </cell>
        </row>
        <row r="33">
          <cell r="B33">
            <v>30</v>
          </cell>
          <cell r="C33" t="str">
            <v>DENI FIRYA ATHALLAH PRADINAYA</v>
          </cell>
          <cell r="D33">
            <v>78.8</v>
          </cell>
          <cell r="E33" t="str">
            <v>C</v>
          </cell>
          <cell r="F33" t="str">
            <v xml:space="preserve">Ananda Deni Firya Athallah Pradinaya baik dalam Membaca ekspresif teks puisi modern.  Cukup dalam Menulis kalimat dengan menggunakan kata berimbuhan. </v>
          </cell>
        </row>
        <row r="34">
          <cell r="B34">
            <v>31</v>
          </cell>
          <cell r="C34" t="str">
            <v>DEWI GALUH MULANSARI</v>
          </cell>
          <cell r="D34">
            <v>78.8</v>
          </cell>
          <cell r="E34" t="str">
            <v>C</v>
          </cell>
          <cell r="F34" t="str">
            <v xml:space="preserve">Ananda Dewi Galuh Mulansari baik dalam Membaca ekspresif teks puisi modern.  Cukup dalam Menulis kalimat dengan menggunakan kata berimbuhan. </v>
          </cell>
        </row>
        <row r="35">
          <cell r="B35">
            <v>32</v>
          </cell>
          <cell r="C35" t="str">
            <v>DIAN PUJI LESTARI</v>
          </cell>
          <cell r="D35">
            <v>78.8</v>
          </cell>
          <cell r="E35" t="str">
            <v>C</v>
          </cell>
          <cell r="F35" t="str">
            <v xml:space="preserve">Ananda Dian Puji Lestari baik dalam Membaca ekspresif teks puisi modern.  Cukup dalam Menulis kalimat dengan menggunakan kata berimbuhan. </v>
          </cell>
        </row>
        <row r="36">
          <cell r="B36">
            <v>33</v>
          </cell>
          <cell r="C36" t="str">
            <v>Hafidz Langgeng Prasetyo</v>
          </cell>
          <cell r="D36">
            <v>78.8</v>
          </cell>
          <cell r="E36" t="str">
            <v>C</v>
          </cell>
          <cell r="F36" t="str">
            <v xml:space="preserve">Ananda Hafidz Langgeng Prasetyo baik dalam Membaca ekspresif teks puisi modern.  Cukup dalam Menulis kalimat dengan menggunakan kata berimbuhan. </v>
          </cell>
        </row>
        <row r="37">
          <cell r="B37">
            <v>34</v>
          </cell>
          <cell r="C37" t="str">
            <v>JALU ARTHA AJI MANGGALA HANDOKO</v>
          </cell>
          <cell r="D37">
            <v>78.8</v>
          </cell>
          <cell r="E37" t="str">
            <v>C</v>
          </cell>
          <cell r="F37" t="str">
            <v xml:space="preserve">Ananda Jalu Artha Aji Manggala Handoko baik dalam Membaca ekspresif teks puisi modern.  Cukup dalam Menulis kalimat dengan menggunakan kata berimbuhan. </v>
          </cell>
        </row>
        <row r="38">
          <cell r="B38">
            <v>35</v>
          </cell>
          <cell r="C38" t="str">
            <v>LAURENDHO RADIEFCA MURDIONO</v>
          </cell>
          <cell r="D38">
            <v>78.8</v>
          </cell>
          <cell r="E38" t="str">
            <v>C</v>
          </cell>
          <cell r="F38" t="str">
            <v xml:space="preserve">Ananda Laurendho Radiefca Murdiono baik dalam Membaca ekspresif teks puisi modern.  Cukup dalam Menulis kalimat dengan menggunakan kata berimbuhan. </v>
          </cell>
        </row>
        <row r="39">
          <cell r="B39">
            <v>36</v>
          </cell>
          <cell r="C39" t="str">
            <v>MARSYA MAYDINA DWI RISQITA</v>
          </cell>
          <cell r="D39">
            <v>78.8</v>
          </cell>
          <cell r="E39" t="str">
            <v>C</v>
          </cell>
          <cell r="F39" t="str">
            <v xml:space="preserve">Ananda Marsya Maydina Dwi Risqita baik dalam Membaca ekspresif teks puisi modern.  Cukup dalam Menulis kalimat dengan menggunakan kata berimbuhan. </v>
          </cell>
        </row>
        <row r="40">
          <cell r="B40">
            <v>37</v>
          </cell>
          <cell r="C40" t="str">
            <v>MILA SARASWATI</v>
          </cell>
          <cell r="D40">
            <v>78.8</v>
          </cell>
          <cell r="E40" t="str">
            <v>C</v>
          </cell>
          <cell r="F40" t="str">
            <v xml:space="preserve">Ananda Mila Saraswati baik dalam Membaca ekspresif teks puisi modern.  Cukup dalam Menulis kalimat dengan menggunakan kata berimbuhan. </v>
          </cell>
        </row>
        <row r="41">
          <cell r="B41">
            <v>38</v>
          </cell>
          <cell r="C41" t="str">
            <v>MUHAMMAD ARKAN ALLY RACHMAD</v>
          </cell>
          <cell r="D41">
            <v>78.8</v>
          </cell>
          <cell r="E41" t="str">
            <v>C</v>
          </cell>
          <cell r="F41" t="str">
            <v xml:space="preserve">Ananda Muhammad Arkan Ally Rachmad baik dalam Membaca ekspresif teks puisi modern.  Cukup dalam Menulis kalimat dengan menggunakan kata berimbuhan. </v>
          </cell>
        </row>
        <row r="42">
          <cell r="B42">
            <v>39</v>
          </cell>
          <cell r="C42" t="str">
            <v>MUHAMMAD REVIAN ABDULLOH FAQIH</v>
          </cell>
          <cell r="D42">
            <v>78.8</v>
          </cell>
          <cell r="E42" t="str">
            <v>C</v>
          </cell>
          <cell r="F42" t="str">
            <v xml:space="preserve">Ananda Muhammad Revian Abdulloh Faqih baik dalam Membaca ekspresif teks puisi modern.  Cukup dalam Menulis kalimat dengan menggunakan kata berimbuhan. </v>
          </cell>
        </row>
        <row r="43">
          <cell r="B43">
            <v>40</v>
          </cell>
          <cell r="C43" t="str">
            <v>NABILA AYUNINGTIAS</v>
          </cell>
          <cell r="D43">
            <v>78.8</v>
          </cell>
          <cell r="E43" t="str">
            <v>C</v>
          </cell>
          <cell r="F43" t="str">
            <v xml:space="preserve">Ananda Nabila Ayuningtias baik dalam Membaca ekspresif teks puisi modern.  Cukup dalam Menulis kalimat dengan menggunakan kata berimbuhan. </v>
          </cell>
        </row>
        <row r="44">
          <cell r="B44">
            <v>41</v>
          </cell>
          <cell r="C44" t="str">
            <v>NARESWARI MASAYU PUSPANINGRUM</v>
          </cell>
          <cell r="D44">
            <v>78.8</v>
          </cell>
          <cell r="E44" t="str">
            <v>C</v>
          </cell>
          <cell r="F44" t="str">
            <v xml:space="preserve">Ananda Nareswari Masayu Puspaningrum baik dalam Membaca ekspresif teks puisi modern.  Cukup dalam Menulis kalimat dengan menggunakan kata berimbuhan. </v>
          </cell>
        </row>
        <row r="45">
          <cell r="B45">
            <v>42</v>
          </cell>
          <cell r="C45" t="str">
            <v>NOVA SASMYTA</v>
          </cell>
          <cell r="D45">
            <v>78.8</v>
          </cell>
          <cell r="E45" t="str">
            <v>C</v>
          </cell>
          <cell r="F45" t="str">
            <v xml:space="preserve">Ananda Nova Sasmyta baik dalam Membaca ekspresif teks puisi modern.  Cukup dalam Menulis kalimat dengan menggunakan kata berimbuhan. </v>
          </cell>
        </row>
        <row r="46">
          <cell r="B46">
            <v>43</v>
          </cell>
          <cell r="C46" t="str">
            <v>RIDHA RAHMATUL AULA RIDWAN</v>
          </cell>
          <cell r="D46">
            <v>78.8</v>
          </cell>
          <cell r="E46" t="str">
            <v>C</v>
          </cell>
          <cell r="F46" t="str">
            <v xml:space="preserve">Ananda Ridha Rahmatul Aula Ridwan baik dalam Membaca ekspresif teks puisi modern.  Cukup dalam Menulis kalimat dengan menggunakan kata berimbuhan. </v>
          </cell>
        </row>
        <row r="47">
          <cell r="B47">
            <v>44</v>
          </cell>
          <cell r="C47" t="str">
            <v>RIFDA SALSABILA PURNAMA</v>
          </cell>
          <cell r="D47">
            <v>78.8</v>
          </cell>
          <cell r="E47" t="str">
            <v>C</v>
          </cell>
          <cell r="F47" t="str">
            <v xml:space="preserve">Ananda Rifda Salsabila Purnama baik dalam Membaca ekspresif teks puisi modern.  Cukup dalam Menulis kalimat dengan menggunakan kata berimbuhan. </v>
          </cell>
        </row>
        <row r="48">
          <cell r="B48">
            <v>45</v>
          </cell>
          <cell r="C48" t="str">
            <v>RIZKI INTAN KURNIAENDAH</v>
          </cell>
          <cell r="D48">
            <v>78.8</v>
          </cell>
          <cell r="E48" t="str">
            <v>C</v>
          </cell>
          <cell r="F48" t="str">
            <v xml:space="preserve">Ananda Rizki Intan Kurniaendah baik dalam Membaca ekspresif teks puisi modern.  Cukup dalam Menulis kalimat dengan menggunakan kata berimbuhan. </v>
          </cell>
        </row>
        <row r="49">
          <cell r="B49">
            <v>46</v>
          </cell>
          <cell r="C49" t="str">
            <v>RIZKY FIRMANSYAH</v>
          </cell>
          <cell r="D49">
            <v>78.8</v>
          </cell>
          <cell r="E49" t="str">
            <v>C</v>
          </cell>
          <cell r="F49" t="str">
            <v xml:space="preserve">Ananda Rizky Firmansyah baik dalam Membaca ekspresif teks puisi modern.  Cukup dalam Menulis kalimat dengan menggunakan kata berimbuhan. </v>
          </cell>
        </row>
        <row r="50">
          <cell r="B50">
            <v>47</v>
          </cell>
          <cell r="C50" t="str">
            <v>SAFIRA NUR LAYLA RAMADHANI</v>
          </cell>
          <cell r="D50">
            <v>78.8</v>
          </cell>
          <cell r="E50" t="str">
            <v>C</v>
          </cell>
          <cell r="F50" t="str">
            <v xml:space="preserve">Ananda Safira Nur Layla Ramadhani baik dalam Membaca ekspresif teks puisi modern.  Cukup dalam Menulis kalimat dengan menggunakan kata berimbuhan. </v>
          </cell>
        </row>
        <row r="51">
          <cell r="B51">
            <v>48</v>
          </cell>
          <cell r="C51" t="str">
            <v>SHANASTRI RUFAIDA</v>
          </cell>
          <cell r="D51">
            <v>78.8</v>
          </cell>
          <cell r="E51" t="str">
            <v>C</v>
          </cell>
          <cell r="F51" t="str">
            <v xml:space="preserve">Ananda Shanastri Rufaida baik dalam Membaca ekspresif teks puisi modern.  Cukup dalam Menulis kalimat dengan menggunakan kata berimbuhan. </v>
          </cell>
        </row>
        <row r="52">
          <cell r="B52">
            <v>49</v>
          </cell>
          <cell r="C52" t="str">
            <v>SHIAM SAHARA</v>
          </cell>
          <cell r="D52">
            <v>78.8</v>
          </cell>
          <cell r="E52" t="str">
            <v>C</v>
          </cell>
          <cell r="F52" t="str">
            <v xml:space="preserve">Ananda Shiam Sahara baik dalam Membaca ekspresif teks puisi modern.  Cukup dalam Menulis kalimat dengan menggunakan kata berimbuhan. </v>
          </cell>
        </row>
        <row r="53">
          <cell r="B53">
            <v>50</v>
          </cell>
          <cell r="C53" t="str">
            <v>SUSAN APRILIA PUTRI</v>
          </cell>
          <cell r="D53">
            <v>78.8</v>
          </cell>
          <cell r="E53" t="str">
            <v>C</v>
          </cell>
          <cell r="F53" t="str">
            <v xml:space="preserve">Ananda Susan Aprilia Putri baik dalam Membaca ekspresif teks puisi modern.  Cukup dalam Menulis kalimat dengan menggunakan kata berimbuhan. </v>
          </cell>
        </row>
      </sheetData>
      <sheetData sheetId="60"/>
      <sheetData sheetId="61"/>
      <sheetData sheetId="62"/>
      <sheetData sheetId="63"/>
      <sheetData sheetId="64"/>
      <sheetData sheetId="65"/>
      <sheetData sheetId="66"/>
      <sheetData sheetId="67"/>
      <sheetData sheetId="6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I A"/>
      <sheetName val="VII B"/>
      <sheetName val="VIII A"/>
      <sheetName val="VIII B"/>
      <sheetName val="VIII C"/>
      <sheetName val="IX A"/>
      <sheetName val="IX B"/>
      <sheetName val="IX C"/>
      <sheetName val="IX D"/>
      <sheetName val="IX E"/>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S16"/>
  <sheetViews>
    <sheetView tabSelected="1" zoomScale="130" zoomScaleNormal="130" workbookViewId="0"/>
  </sheetViews>
  <sheetFormatPr defaultColWidth="0" defaultRowHeight="15" zeroHeight="1"/>
  <cols>
    <col min="1" max="2" width="1.28515625" style="1" customWidth="1"/>
    <col min="3" max="3" width="9.140625" style="1" customWidth="1"/>
    <col min="4" max="4" width="21.42578125" style="1" bestFit="1" customWidth="1"/>
    <col min="5" max="5" width="2.5703125" style="1" customWidth="1"/>
    <col min="6" max="7" width="15.7109375" style="1" customWidth="1"/>
    <col min="8" max="9" width="9.140625" style="1" customWidth="1"/>
    <col min="10" max="10" width="15" style="1" bestFit="1" customWidth="1"/>
    <col min="11" max="11" width="9.85546875" style="1" bestFit="1" customWidth="1"/>
    <col min="12" max="12" width="9.140625" style="1" customWidth="1"/>
    <col min="13" max="13" width="1.7109375" style="1" customWidth="1"/>
    <col min="14" max="14" width="9.140625" style="1" hidden="1" customWidth="1"/>
    <col min="15" max="15" width="5.7109375" style="1" hidden="1" customWidth="1"/>
    <col min="16" max="16" width="4.85546875" style="1" hidden="1" customWidth="1"/>
    <col min="17" max="17" width="6.85546875" style="1" hidden="1" customWidth="1"/>
    <col min="18" max="18" width="3.5703125" style="1" hidden="1" customWidth="1"/>
    <col min="19" max="19" width="3.140625" style="1" hidden="1" customWidth="1"/>
    <col min="20" max="16384" width="9.140625" style="1" hidden="1"/>
  </cols>
  <sheetData>
    <row r="1" spans="2:19" ht="7.5" customHeight="1">
      <c r="B1" s="2"/>
      <c r="C1" s="2"/>
      <c r="D1" s="2"/>
      <c r="E1" s="2"/>
      <c r="F1" s="2"/>
      <c r="G1" s="2"/>
      <c r="H1" s="2"/>
      <c r="I1" s="2"/>
      <c r="J1" s="2"/>
      <c r="K1" s="2"/>
      <c r="L1" s="2"/>
      <c r="M1" s="2"/>
    </row>
    <row r="2" spans="2:19" ht="22.5">
      <c r="B2" s="2"/>
      <c r="C2" s="279" t="s">
        <v>0</v>
      </c>
      <c r="D2" s="279"/>
      <c r="E2" s="279"/>
      <c r="F2" s="279"/>
      <c r="G2" s="279"/>
      <c r="H2" s="279"/>
      <c r="I2" s="279"/>
      <c r="J2" s="12"/>
      <c r="K2" s="12"/>
      <c r="L2" s="12"/>
      <c r="M2" s="2"/>
    </row>
    <row r="3" spans="2:19" ht="27">
      <c r="B3" s="2"/>
      <c r="C3" s="280" t="s">
        <v>158</v>
      </c>
      <c r="D3" s="280"/>
      <c r="E3" s="280"/>
      <c r="F3" s="280"/>
      <c r="G3" s="280"/>
      <c r="H3" s="280"/>
      <c r="I3" s="280"/>
      <c r="J3" s="12"/>
      <c r="K3" s="249"/>
      <c r="L3" s="12"/>
      <c r="M3" s="2"/>
    </row>
    <row r="4" spans="2:19" ht="33.75">
      <c r="B4" s="2"/>
      <c r="C4" s="281" t="s">
        <v>271</v>
      </c>
      <c r="D4" s="281"/>
      <c r="E4" s="281"/>
      <c r="F4" s="281"/>
      <c r="G4" s="281"/>
      <c r="H4" s="281"/>
      <c r="I4" s="281"/>
      <c r="J4" s="250"/>
      <c r="K4" s="12"/>
      <c r="L4" s="12"/>
      <c r="M4" s="2"/>
      <c r="O4" s="255" t="s">
        <v>120</v>
      </c>
      <c r="P4" s="255"/>
      <c r="Q4" s="255"/>
      <c r="R4" s="255"/>
      <c r="S4" s="255"/>
    </row>
    <row r="5" spans="2:19" ht="16.5">
      <c r="B5" s="2"/>
      <c r="C5" s="258" t="s">
        <v>6</v>
      </c>
      <c r="D5" s="229" t="s">
        <v>1</v>
      </c>
      <c r="E5" s="230" t="s">
        <v>7</v>
      </c>
      <c r="F5" s="261"/>
      <c r="G5" s="261"/>
      <c r="H5" s="256" t="s">
        <v>8</v>
      </c>
      <c r="I5" s="257"/>
      <c r="J5" s="265" t="s">
        <v>228</v>
      </c>
      <c r="K5" s="266"/>
      <c r="L5" s="267"/>
      <c r="M5" s="2"/>
      <c r="O5" s="94">
        <v>95</v>
      </c>
      <c r="P5" s="95" t="s">
        <v>122</v>
      </c>
      <c r="Q5" s="94">
        <v>100</v>
      </c>
      <c r="R5" s="93" t="s">
        <v>160</v>
      </c>
      <c r="S5" s="9" t="s">
        <v>24</v>
      </c>
    </row>
    <row r="6" spans="2:19" ht="18.75" customHeight="1">
      <c r="B6" s="2"/>
      <c r="C6" s="259"/>
      <c r="D6" s="231" t="s">
        <v>39</v>
      </c>
      <c r="E6" s="232" t="s">
        <v>7</v>
      </c>
      <c r="F6" s="262" t="s">
        <v>265</v>
      </c>
      <c r="G6" s="262"/>
      <c r="H6" s="288" t="s">
        <v>222</v>
      </c>
      <c r="I6" s="289"/>
      <c r="J6" s="268" t="s">
        <v>11</v>
      </c>
      <c r="K6" s="268"/>
      <c r="L6" s="268"/>
      <c r="M6" s="2"/>
      <c r="O6" s="94">
        <v>90</v>
      </c>
      <c r="P6" s="95" t="s">
        <v>122</v>
      </c>
      <c r="Q6" s="94">
        <v>94</v>
      </c>
      <c r="R6" s="93" t="s">
        <v>18</v>
      </c>
      <c r="S6" s="9" t="s">
        <v>19</v>
      </c>
    </row>
    <row r="7" spans="2:19" ht="18.75" customHeight="1">
      <c r="B7" s="2"/>
      <c r="C7" s="259"/>
      <c r="D7" s="231" t="s">
        <v>2</v>
      </c>
      <c r="E7" s="232" t="s">
        <v>7</v>
      </c>
      <c r="F7" s="261"/>
      <c r="G7" s="261"/>
      <c r="H7" s="290"/>
      <c r="I7" s="291"/>
      <c r="J7" s="269"/>
      <c r="K7" s="269"/>
      <c r="L7" s="269"/>
      <c r="M7" s="2"/>
      <c r="O7" s="94">
        <v>85</v>
      </c>
      <c r="P7" s="95" t="s">
        <v>122</v>
      </c>
      <c r="Q7" s="94">
        <v>89</v>
      </c>
      <c r="R7" s="93" t="s">
        <v>161</v>
      </c>
      <c r="S7" s="9" t="s">
        <v>20</v>
      </c>
    </row>
    <row r="8" spans="2:19" ht="16.5">
      <c r="B8" s="2"/>
      <c r="C8" s="259"/>
      <c r="D8" s="231" t="s">
        <v>269</v>
      </c>
      <c r="E8" s="232" t="s">
        <v>7</v>
      </c>
      <c r="F8" s="251"/>
      <c r="G8" s="252" t="s">
        <v>270</v>
      </c>
      <c r="H8" s="273" t="s">
        <v>12</v>
      </c>
      <c r="I8" s="274"/>
      <c r="J8" s="269"/>
      <c r="K8" s="269"/>
      <c r="L8" s="269"/>
      <c r="M8" s="2"/>
      <c r="O8" s="94">
        <v>80</v>
      </c>
      <c r="P8" s="95" t="s">
        <v>122</v>
      </c>
      <c r="Q8" s="94">
        <v>84</v>
      </c>
      <c r="R8" s="93" t="s">
        <v>162</v>
      </c>
      <c r="S8" s="9" t="s">
        <v>25</v>
      </c>
    </row>
    <row r="9" spans="2:19" ht="16.5">
      <c r="B9" s="2"/>
      <c r="C9" s="259"/>
      <c r="D9" s="263" t="s">
        <v>266</v>
      </c>
      <c r="E9" s="263"/>
      <c r="F9" s="263"/>
      <c r="G9" s="263"/>
      <c r="H9" s="275"/>
      <c r="I9" s="276"/>
      <c r="J9" s="269"/>
      <c r="K9" s="269"/>
      <c r="L9" s="269"/>
      <c r="M9" s="2"/>
      <c r="O9" s="94">
        <v>75</v>
      </c>
      <c r="P9" s="95" t="s">
        <v>122</v>
      </c>
      <c r="Q9" s="94">
        <v>79</v>
      </c>
      <c r="R9" s="93" t="s">
        <v>19</v>
      </c>
    </row>
    <row r="10" spans="2:19" ht="16.5">
      <c r="B10" s="2"/>
      <c r="C10" s="259"/>
      <c r="D10" s="282" t="s">
        <v>261</v>
      </c>
      <c r="E10" s="286" t="s">
        <v>7</v>
      </c>
      <c r="F10" s="284">
        <v>69</v>
      </c>
      <c r="G10" s="286" t="str">
        <f>IF(F10&lt;O11,"D",IF(F10&lt;O10,"C",IF(F10&lt;O9,"B-",IF(F10&lt;O8,"B",IF(F10&lt;O7,"B+",IF(F10&lt;O6,"A-",IF(F10&lt;O5,"A","A+")))))))</f>
        <v>C</v>
      </c>
      <c r="H10" s="292" t="s">
        <v>178</v>
      </c>
      <c r="I10" s="293"/>
      <c r="J10" s="269"/>
      <c r="K10" s="269"/>
      <c r="L10" s="269"/>
      <c r="M10" s="2"/>
      <c r="O10" s="94">
        <v>70</v>
      </c>
      <c r="P10" s="95" t="s">
        <v>122</v>
      </c>
      <c r="Q10" s="94">
        <v>74</v>
      </c>
      <c r="R10" s="93" t="s">
        <v>163</v>
      </c>
    </row>
    <row r="11" spans="2:19" ht="16.5">
      <c r="B11" s="2"/>
      <c r="C11" s="259"/>
      <c r="D11" s="283"/>
      <c r="E11" s="287"/>
      <c r="F11" s="285"/>
      <c r="G11" s="287"/>
      <c r="H11" s="294"/>
      <c r="I11" s="295"/>
      <c r="J11" s="269"/>
      <c r="K11" s="269"/>
      <c r="L11" s="269"/>
      <c r="M11" s="2"/>
      <c r="O11" s="94">
        <v>60</v>
      </c>
      <c r="P11" s="95" t="s">
        <v>122</v>
      </c>
      <c r="Q11" s="94">
        <v>69</v>
      </c>
      <c r="R11" s="93" t="s">
        <v>20</v>
      </c>
    </row>
    <row r="12" spans="2:19" ht="16.5">
      <c r="B12" s="2"/>
      <c r="C12" s="260"/>
      <c r="D12" s="220" t="s">
        <v>5</v>
      </c>
      <c r="E12" s="4" t="s">
        <v>7</v>
      </c>
      <c r="F12" s="228">
        <v>3</v>
      </c>
      <c r="G12" s="4" t="str">
        <f>IF(F12=1,"K",IF(F12=2,"C",IF(F12=3,"B","SB")))</f>
        <v>B</v>
      </c>
      <c r="H12" s="277" t="s">
        <v>206</v>
      </c>
      <c r="I12" s="278"/>
      <c r="J12" s="270"/>
      <c r="K12" s="270"/>
      <c r="L12" s="270"/>
      <c r="M12" s="2"/>
      <c r="O12" s="94">
        <v>0</v>
      </c>
      <c r="P12" s="95" t="s">
        <v>122</v>
      </c>
      <c r="Q12" s="94">
        <v>59</v>
      </c>
      <c r="R12" s="93" t="s">
        <v>21</v>
      </c>
    </row>
    <row r="13" spans="2:19" ht="9.75" customHeight="1">
      <c r="B13" s="2"/>
      <c r="C13" s="271" t="s">
        <v>14</v>
      </c>
      <c r="D13" s="271"/>
      <c r="E13" s="271"/>
      <c r="F13" s="271"/>
      <c r="G13" s="271"/>
      <c r="H13" s="272" t="s">
        <v>159</v>
      </c>
      <c r="I13" s="264"/>
      <c r="J13" s="264" t="s">
        <v>13</v>
      </c>
      <c r="K13" s="264"/>
      <c r="L13" s="264"/>
      <c r="M13" s="2"/>
    </row>
    <row r="14" spans="2:19" ht="6.75" customHeight="1">
      <c r="B14" s="2"/>
      <c r="C14" s="2"/>
      <c r="D14" s="2"/>
      <c r="E14" s="2"/>
      <c r="F14" s="2"/>
      <c r="G14" s="2"/>
      <c r="H14" s="2"/>
      <c r="I14" s="2"/>
      <c r="J14" s="2"/>
      <c r="K14" s="2"/>
      <c r="L14" s="2"/>
      <c r="M14" s="2"/>
    </row>
    <row r="15" spans="2:19">
      <c r="B15" s="254"/>
      <c r="C15" s="254"/>
      <c r="D15" s="254"/>
      <c r="E15" s="254"/>
      <c r="F15" s="254"/>
      <c r="G15" s="254"/>
      <c r="H15" s="254"/>
      <c r="I15" s="254"/>
      <c r="J15" s="254"/>
      <c r="K15" s="254"/>
      <c r="L15" s="254"/>
      <c r="M15" s="254"/>
    </row>
    <row r="16" spans="2:19">
      <c r="B16" s="254"/>
      <c r="C16" s="254"/>
      <c r="D16" s="254"/>
      <c r="E16" s="254"/>
      <c r="F16" s="254"/>
      <c r="G16" s="254"/>
      <c r="H16" s="254"/>
      <c r="I16" s="254"/>
      <c r="J16" s="254"/>
      <c r="K16" s="254"/>
      <c r="L16" s="254"/>
      <c r="M16" s="254"/>
    </row>
  </sheetData>
  <sheetProtection password="CA29" sheet="1" objects="1" scenarios="1"/>
  <mergeCells count="24">
    <mergeCell ref="C2:I2"/>
    <mergeCell ref="C3:I3"/>
    <mergeCell ref="C4:I4"/>
    <mergeCell ref="D10:D11"/>
    <mergeCell ref="F10:F11"/>
    <mergeCell ref="G10:G11"/>
    <mergeCell ref="H6:I7"/>
    <mergeCell ref="H10:I11"/>
    <mergeCell ref="E10:E11"/>
    <mergeCell ref="B15:M16"/>
    <mergeCell ref="O4:S4"/>
    <mergeCell ref="H5:I5"/>
    <mergeCell ref="C5:C12"/>
    <mergeCell ref="F5:G5"/>
    <mergeCell ref="F6:G6"/>
    <mergeCell ref="F7:G7"/>
    <mergeCell ref="D9:G9"/>
    <mergeCell ref="J13:L13"/>
    <mergeCell ref="J5:L5"/>
    <mergeCell ref="J6:L12"/>
    <mergeCell ref="C13:G13"/>
    <mergeCell ref="H13:I13"/>
    <mergeCell ref="H8:I9"/>
    <mergeCell ref="H12:I12"/>
  </mergeCells>
  <conditionalFormatting sqref="O5:O11">
    <cfRule type="cellIs" dxfId="49" priority="1" operator="equal">
      <formula>0</formula>
    </cfRule>
  </conditionalFormatting>
  <hyperlinks>
    <hyperlink ref="H12" location="DS!A1" display="D.Serap"/>
    <hyperlink ref="H5:I5" location="data!A1" display="INPUT DATA SISWA"/>
    <hyperlink ref="H10:I11" location="'Wali Kelas'!A1" display="Setor ke Wali Kelas"/>
    <hyperlink ref="H12:I12" location="DS!A1" display="Daya Serap"/>
    <hyperlink ref="J6:L12" location="Kriteria!A1" display="RENTANG NILAI &amp; KRITERIA"/>
    <hyperlink ref="H6:I7" location="Formatif!A1" display="Input Nilai Formatif &amp; Sumatif"/>
    <hyperlink ref="J5:L5" location="Petunjuk!A1" display="Petunjuk (Wajib Dibaca)"/>
    <hyperlink ref="C13:G13" location="profil!A1" display="Created By SUHENDAR, M.Pd         email : zuhe1177@gmail.com                                     "/>
  </hyperlinks>
  <pageMargins left="0.7" right="0.7" top="0.75" bottom="0.75" header="0.3" footer="0.3"/>
  <pageSetup paperSize="9" orientation="portrait" horizontalDpi="0"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RowColHeaders="0" zoomScaleNormal="100" workbookViewId="0"/>
  </sheetViews>
  <sheetFormatPr defaultRowHeight="15"/>
  <cols>
    <col min="1" max="1" width="4.5703125" style="11" bestFit="1" customWidth="1"/>
    <col min="2" max="2" width="34" style="11" customWidth="1"/>
    <col min="3" max="3" width="5.7109375" style="11" customWidth="1"/>
    <col min="4" max="4" width="5.140625" style="11" bestFit="1" customWidth="1"/>
    <col min="5" max="5" width="6" style="11" bestFit="1" customWidth="1"/>
    <col min="6" max="6" width="5.7109375" style="11" bestFit="1" customWidth="1"/>
    <col min="7" max="7" width="5.140625" style="11" customWidth="1"/>
    <col min="8" max="8" width="6" style="11" customWidth="1"/>
    <col min="9" max="9" width="9.85546875" style="11" bestFit="1" customWidth="1"/>
    <col min="10" max="10" width="8" style="11" bestFit="1" customWidth="1"/>
    <col min="11" max="16384" width="9.140625" style="11"/>
  </cols>
  <sheetData>
    <row r="1" spans="1:10" ht="18.75">
      <c r="A1" s="12"/>
      <c r="B1" s="506" t="str">
        <f>Formatif!C1</f>
        <v>DINAS DIKPORA KABUPATEN DOMPU</v>
      </c>
      <c r="C1" s="507"/>
      <c r="D1" s="507"/>
      <c r="E1" s="507"/>
      <c r="F1" s="507"/>
      <c r="G1" s="507"/>
      <c r="H1" s="507"/>
      <c r="I1" s="508"/>
      <c r="J1" s="12"/>
    </row>
    <row r="2" spans="1:10" ht="31.5">
      <c r="A2" s="12"/>
      <c r="B2" s="512" t="str">
        <f>Formatif!C2</f>
        <v>SMPN 7 IT DOMPU</v>
      </c>
      <c r="C2" s="513"/>
      <c r="D2" s="513"/>
      <c r="E2" s="513"/>
      <c r="F2" s="513"/>
      <c r="G2" s="513"/>
      <c r="H2" s="513"/>
      <c r="I2" s="514"/>
      <c r="J2" s="12"/>
    </row>
    <row r="3" spans="1:10" ht="15.75" thickBot="1">
      <c r="A3" s="12"/>
      <c r="B3" s="509" t="str">
        <f>Formatif!C3</f>
        <v>Jln. Dorobata No.02 Kel. Kandai Satu Dompu</v>
      </c>
      <c r="C3" s="510"/>
      <c r="D3" s="510"/>
      <c r="E3" s="510"/>
      <c r="F3" s="510"/>
      <c r="G3" s="510"/>
      <c r="H3" s="510"/>
      <c r="I3" s="511"/>
      <c r="J3" s="12"/>
    </row>
    <row r="4" spans="1:10" ht="9.9499999999999993" customHeight="1">
      <c r="A4" s="12"/>
      <c r="B4" s="515" t="s">
        <v>71</v>
      </c>
      <c r="C4" s="516"/>
      <c r="D4" s="516"/>
      <c r="E4" s="516"/>
      <c r="F4" s="516"/>
      <c r="G4" s="516"/>
      <c r="H4" s="516"/>
      <c r="I4" s="517"/>
      <c r="J4" s="12"/>
    </row>
    <row r="5" spans="1:10" ht="9.9499999999999993" customHeight="1">
      <c r="A5" s="12"/>
      <c r="B5" s="518"/>
      <c r="C5" s="519"/>
      <c r="D5" s="519"/>
      <c r="E5" s="519"/>
      <c r="F5" s="519"/>
      <c r="G5" s="519"/>
      <c r="H5" s="519"/>
      <c r="I5" s="520"/>
      <c r="J5" s="12"/>
    </row>
    <row r="6" spans="1:10" ht="9.9499999999999993" customHeight="1" thickBot="1">
      <c r="A6" s="12"/>
      <c r="B6" s="521"/>
      <c r="C6" s="522"/>
      <c r="D6" s="522"/>
      <c r="E6" s="522"/>
      <c r="F6" s="522"/>
      <c r="G6" s="522"/>
      <c r="H6" s="522"/>
      <c r="I6" s="523"/>
      <c r="J6" s="12"/>
    </row>
    <row r="7" spans="1:10">
      <c r="A7" s="12"/>
      <c r="B7" s="12"/>
      <c r="C7" s="12"/>
      <c r="D7" s="12"/>
      <c r="E7" s="12"/>
      <c r="F7" s="12"/>
      <c r="G7" s="12"/>
      <c r="H7" s="12"/>
      <c r="I7" s="12"/>
      <c r="J7" s="12"/>
    </row>
    <row r="8" spans="1:10">
      <c r="A8" s="12"/>
      <c r="B8" s="13" t="s">
        <v>47</v>
      </c>
      <c r="C8" s="14" t="str">
        <f>Formatif!C8</f>
        <v/>
      </c>
      <c r="D8" s="12"/>
      <c r="E8" s="12"/>
      <c r="F8" s="12"/>
      <c r="G8" s="12"/>
      <c r="H8" s="13" t="s">
        <v>66</v>
      </c>
      <c r="I8" s="14" t="str">
        <f>Formatif!AM8</f>
        <v>1 (ganjil)</v>
      </c>
      <c r="J8" s="12"/>
    </row>
    <row r="9" spans="1:10">
      <c r="A9" s="12"/>
      <c r="B9" s="13" t="s">
        <v>48</v>
      </c>
      <c r="C9" s="14" t="str">
        <f>Formatif!C9</f>
        <v/>
      </c>
      <c r="D9" s="12"/>
      <c r="E9" s="12"/>
      <c r="F9" s="12"/>
      <c r="G9" s="12"/>
      <c r="H9" s="13" t="s">
        <v>49</v>
      </c>
      <c r="I9" s="14" t="str">
        <f>Formatif!AM9</f>
        <v/>
      </c>
      <c r="J9" s="12"/>
    </row>
    <row r="10" spans="1:10" ht="8.1" customHeight="1">
      <c r="A10" s="12"/>
      <c r="B10" s="12"/>
      <c r="C10" s="12"/>
      <c r="D10" s="12"/>
      <c r="E10" s="12"/>
      <c r="F10" s="12"/>
      <c r="G10" s="12"/>
      <c r="H10" s="12"/>
      <c r="I10" s="12"/>
      <c r="J10" s="12"/>
    </row>
    <row r="11" spans="1:10" ht="8.1" customHeight="1">
      <c r="A11" s="12"/>
      <c r="B11" s="12"/>
      <c r="C11" s="12"/>
      <c r="D11" s="12"/>
      <c r="E11" s="12"/>
      <c r="F11" s="12"/>
      <c r="G11" s="12"/>
      <c r="H11" s="12"/>
      <c r="I11" s="12"/>
      <c r="J11" s="12"/>
    </row>
    <row r="12" spans="1:10">
      <c r="A12" s="505" t="s">
        <v>53</v>
      </c>
      <c r="B12" s="505" t="s">
        <v>1</v>
      </c>
      <c r="C12" s="505" t="s">
        <v>9</v>
      </c>
      <c r="D12" s="505"/>
      <c r="E12" s="505"/>
      <c r="F12" s="505" t="s">
        <v>67</v>
      </c>
      <c r="G12" s="505"/>
      <c r="H12" s="505"/>
      <c r="I12" s="505" t="s">
        <v>64</v>
      </c>
      <c r="J12" s="505" t="s">
        <v>72</v>
      </c>
    </row>
    <row r="13" spans="1:10">
      <c r="A13" s="505"/>
      <c r="B13" s="505"/>
      <c r="C13" s="5" t="s">
        <v>58</v>
      </c>
      <c r="D13" s="16" t="s">
        <v>61</v>
      </c>
      <c r="E13" s="5" t="s">
        <v>68</v>
      </c>
      <c r="F13" s="5" t="s">
        <v>58</v>
      </c>
      <c r="G13" s="16" t="s">
        <v>61</v>
      </c>
      <c r="H13" s="5" t="s">
        <v>68</v>
      </c>
      <c r="I13" s="505"/>
      <c r="J13" s="505"/>
    </row>
    <row r="14" spans="1:10" ht="16.5">
      <c r="A14" s="5">
        <v>1</v>
      </c>
      <c r="B14" s="6" t="str">
        <f>IF(data!E20="","",data!E20)</f>
        <v>AL MUZADDIL</v>
      </c>
      <c r="C14" s="17">
        <f>IFERROR(Formatif!AZ28,"")</f>
        <v>0</v>
      </c>
      <c r="D14" s="17">
        <f>IFERROR(Formatif!BA28,"")</f>
        <v>0</v>
      </c>
      <c r="E14" s="5">
        <f>IFERROR(Formatif!BB28,"")</f>
        <v>0</v>
      </c>
      <c r="F14" s="5" t="str">
        <f>IFERROR(#REF!,"")</f>
        <v/>
      </c>
      <c r="G14" s="17" t="str">
        <f>IFERROR(#REF!,"")</f>
        <v/>
      </c>
      <c r="H14" s="5" t="str">
        <f>IFERROR(#REF!,"")</f>
        <v/>
      </c>
      <c r="I14" s="19" t="str">
        <f>IFERROR(C14+F14,"")</f>
        <v/>
      </c>
      <c r="J14" s="143" t="str">
        <f>IFERROR(RANK(I14,$I$14:$I$48,0),"")</f>
        <v/>
      </c>
    </row>
    <row r="15" spans="1:10" ht="16.5">
      <c r="A15" s="5">
        <v>2</v>
      </c>
      <c r="B15" s="6" t="str">
        <f>IF(data!E21="","",data!E21)</f>
        <v>AMANDA</v>
      </c>
      <c r="C15" s="17">
        <f>IFERROR(Formatif!AZ29,"")</f>
        <v>0</v>
      </c>
      <c r="D15" s="17">
        <f>IFERROR(Formatif!BA29,"")</f>
        <v>0</v>
      </c>
      <c r="E15" s="66">
        <f>IFERROR(Formatif!BB29,"")</f>
        <v>0</v>
      </c>
      <c r="F15" s="66" t="str">
        <f>IFERROR(#REF!,"")</f>
        <v/>
      </c>
      <c r="G15" s="17" t="str">
        <f>IFERROR(#REF!,"")</f>
        <v/>
      </c>
      <c r="H15" s="66" t="str">
        <f>IFERROR(#REF!,"")</f>
        <v/>
      </c>
      <c r="I15" s="19" t="str">
        <f t="shared" ref="I15:I48" si="0">IFERROR(C15+F15,"")</f>
        <v/>
      </c>
      <c r="J15" s="143" t="str">
        <f t="shared" ref="J15:J48" si="1">IFERROR(RANK(I15,$I$14:$I$48,0),"")</f>
        <v/>
      </c>
    </row>
    <row r="16" spans="1:10" ht="16.5">
      <c r="A16" s="5">
        <v>3</v>
      </c>
      <c r="B16" s="6" t="str">
        <f>IF(data!E22="","",data!E22)</f>
        <v>DEDEN SAPUTRA</v>
      </c>
      <c r="C16" s="17">
        <f>IFERROR(Formatif!AZ30,"")</f>
        <v>0</v>
      </c>
      <c r="D16" s="17">
        <f>IFERROR(Formatif!BA30,"")</f>
        <v>0</v>
      </c>
      <c r="E16" s="66">
        <f>IFERROR(Formatif!BB30,"")</f>
        <v>0</v>
      </c>
      <c r="F16" s="66" t="str">
        <f>IFERROR(#REF!,"")</f>
        <v/>
      </c>
      <c r="G16" s="17" t="str">
        <f>IFERROR(#REF!,"")</f>
        <v/>
      </c>
      <c r="H16" s="66" t="str">
        <f>IFERROR(#REF!,"")</f>
        <v/>
      </c>
      <c r="I16" s="19" t="str">
        <f t="shared" si="0"/>
        <v/>
      </c>
      <c r="J16" s="143" t="str">
        <f t="shared" si="1"/>
        <v/>
      </c>
    </row>
    <row r="17" spans="1:10" ht="16.5">
      <c r="A17" s="5">
        <v>4</v>
      </c>
      <c r="B17" s="6" t="str">
        <f>IF(data!E23="","",data!E23)</f>
        <v>DEVIANA</v>
      </c>
      <c r="C17" s="17">
        <f>IFERROR(Formatif!AZ31,"")</f>
        <v>0</v>
      </c>
      <c r="D17" s="17">
        <f>IFERROR(Formatif!BA31,"")</f>
        <v>0</v>
      </c>
      <c r="E17" s="66">
        <f>IFERROR(Formatif!BB31,"")</f>
        <v>0</v>
      </c>
      <c r="F17" s="66" t="str">
        <f>IFERROR(#REF!,"")</f>
        <v/>
      </c>
      <c r="G17" s="17" t="str">
        <f>IFERROR(#REF!,"")</f>
        <v/>
      </c>
      <c r="H17" s="66" t="str">
        <f>IFERROR(#REF!,"")</f>
        <v/>
      </c>
      <c r="I17" s="19" t="str">
        <f t="shared" si="0"/>
        <v/>
      </c>
      <c r="J17" s="143" t="str">
        <f t="shared" si="1"/>
        <v/>
      </c>
    </row>
    <row r="18" spans="1:10" ht="16.5">
      <c r="A18" s="5">
        <v>5</v>
      </c>
      <c r="B18" s="6" t="str">
        <f>IF(data!E24="","",data!E24)</f>
        <v>EKA USMAN</v>
      </c>
      <c r="C18" s="17">
        <f>IFERROR(Formatif!AZ32,"")</f>
        <v>0</v>
      </c>
      <c r="D18" s="17">
        <f>IFERROR(Formatif!BA32,"")</f>
        <v>0</v>
      </c>
      <c r="E18" s="66">
        <f>IFERROR(Formatif!BB32,"")</f>
        <v>0</v>
      </c>
      <c r="F18" s="66" t="str">
        <f>IFERROR(#REF!,"")</f>
        <v/>
      </c>
      <c r="G18" s="17" t="str">
        <f>IFERROR(#REF!,"")</f>
        <v/>
      </c>
      <c r="H18" s="66" t="str">
        <f>IFERROR(#REF!,"")</f>
        <v/>
      </c>
      <c r="I18" s="19" t="str">
        <f t="shared" si="0"/>
        <v/>
      </c>
      <c r="J18" s="143" t="str">
        <f t="shared" si="1"/>
        <v/>
      </c>
    </row>
    <row r="19" spans="1:10" ht="16.5">
      <c r="A19" s="5">
        <v>6</v>
      </c>
      <c r="B19" s="6" t="str">
        <f>IF(data!E25="","",data!E25)</f>
        <v>ELISA RAHWATI</v>
      </c>
      <c r="C19" s="17">
        <f>IFERROR(Formatif!AZ33,"")</f>
        <v>0</v>
      </c>
      <c r="D19" s="17">
        <f>IFERROR(Formatif!BA33,"")</f>
        <v>0</v>
      </c>
      <c r="E19" s="66">
        <f>IFERROR(Formatif!BB33,"")</f>
        <v>0</v>
      </c>
      <c r="F19" s="66" t="str">
        <f>IFERROR(#REF!,"")</f>
        <v/>
      </c>
      <c r="G19" s="17" t="str">
        <f>IFERROR(#REF!,"")</f>
        <v/>
      </c>
      <c r="H19" s="66" t="str">
        <f>IFERROR(#REF!,"")</f>
        <v/>
      </c>
      <c r="I19" s="19" t="str">
        <f t="shared" si="0"/>
        <v/>
      </c>
      <c r="J19" s="143" t="str">
        <f t="shared" si="1"/>
        <v/>
      </c>
    </row>
    <row r="20" spans="1:10" ht="16.5">
      <c r="A20" s="5">
        <v>7</v>
      </c>
      <c r="B20" s="6" t="str">
        <f>IF(data!E26="","",data!E26)</f>
        <v>ESSY PUAN MAHARANI</v>
      </c>
      <c r="C20" s="17">
        <f>IFERROR(Formatif!AZ34,"")</f>
        <v>0</v>
      </c>
      <c r="D20" s="17">
        <f>IFERROR(Formatif!BA34,"")</f>
        <v>0</v>
      </c>
      <c r="E20" s="66">
        <f>IFERROR(Formatif!BB34,"")</f>
        <v>0</v>
      </c>
      <c r="F20" s="66" t="str">
        <f>IFERROR(#REF!,"")</f>
        <v/>
      </c>
      <c r="G20" s="17" t="str">
        <f>IFERROR(#REF!,"")</f>
        <v/>
      </c>
      <c r="H20" s="66" t="str">
        <f>IFERROR(#REF!,"")</f>
        <v/>
      </c>
      <c r="I20" s="19" t="str">
        <f t="shared" si="0"/>
        <v/>
      </c>
      <c r="J20" s="143" t="str">
        <f t="shared" si="1"/>
        <v/>
      </c>
    </row>
    <row r="21" spans="1:10" ht="16.5">
      <c r="A21" s="5">
        <v>8</v>
      </c>
      <c r="B21" s="6" t="str">
        <f>IF(data!E27="","",data!E27)</f>
        <v>FAUJHAN RAMADHAN</v>
      </c>
      <c r="C21" s="17">
        <f>IFERROR(Formatif!AZ35,"")</f>
        <v>0</v>
      </c>
      <c r="D21" s="17">
        <f>IFERROR(Formatif!BA35,"")</f>
        <v>0</v>
      </c>
      <c r="E21" s="66">
        <f>IFERROR(Formatif!BB35,"")</f>
        <v>0</v>
      </c>
      <c r="F21" s="66" t="str">
        <f>IFERROR(#REF!,"")</f>
        <v/>
      </c>
      <c r="G21" s="17" t="str">
        <f>IFERROR(#REF!,"")</f>
        <v/>
      </c>
      <c r="H21" s="66" t="str">
        <f>IFERROR(#REF!,"")</f>
        <v/>
      </c>
      <c r="I21" s="19" t="str">
        <f t="shared" si="0"/>
        <v/>
      </c>
      <c r="J21" s="143" t="str">
        <f t="shared" si="1"/>
        <v/>
      </c>
    </row>
    <row r="22" spans="1:10" ht="16.5">
      <c r="A22" s="5">
        <v>9</v>
      </c>
      <c r="B22" s="6" t="str">
        <f>IF(data!E28="","",data!E28)</f>
        <v>FIDO HARDIANTI</v>
      </c>
      <c r="C22" s="17">
        <f>IFERROR(Formatif!AZ36,"")</f>
        <v>0</v>
      </c>
      <c r="D22" s="17">
        <f>IFERROR(Formatif!BA36,"")</f>
        <v>0</v>
      </c>
      <c r="E22" s="66">
        <f>IFERROR(Formatif!BB36,"")</f>
        <v>0</v>
      </c>
      <c r="F22" s="66" t="str">
        <f>IFERROR(#REF!,"")</f>
        <v/>
      </c>
      <c r="G22" s="17" t="str">
        <f>IFERROR(#REF!,"")</f>
        <v/>
      </c>
      <c r="H22" s="66" t="str">
        <f>IFERROR(#REF!,"")</f>
        <v/>
      </c>
      <c r="I22" s="19" t="str">
        <f t="shared" si="0"/>
        <v/>
      </c>
      <c r="J22" s="143" t="str">
        <f t="shared" si="1"/>
        <v/>
      </c>
    </row>
    <row r="23" spans="1:10" ht="16.5">
      <c r="A23" s="5">
        <v>10</v>
      </c>
      <c r="B23" s="6" t="str">
        <f>IF(data!E29="","",data!E29)</f>
        <v>FIRAN RAMADHAN</v>
      </c>
      <c r="C23" s="17">
        <f>IFERROR(Formatif!AZ37,"")</f>
        <v>0</v>
      </c>
      <c r="D23" s="17">
        <f>IFERROR(Formatif!BA37,"")</f>
        <v>0</v>
      </c>
      <c r="E23" s="66">
        <f>IFERROR(Formatif!BB37,"")</f>
        <v>0</v>
      </c>
      <c r="F23" s="66" t="str">
        <f>IFERROR(#REF!,"")</f>
        <v/>
      </c>
      <c r="G23" s="17" t="str">
        <f>IFERROR(#REF!,"")</f>
        <v/>
      </c>
      <c r="H23" s="66" t="str">
        <f>IFERROR(#REF!,"")</f>
        <v/>
      </c>
      <c r="I23" s="19" t="str">
        <f t="shared" si="0"/>
        <v/>
      </c>
      <c r="J23" s="143" t="str">
        <f t="shared" si="1"/>
        <v/>
      </c>
    </row>
    <row r="24" spans="1:10" ht="16.5">
      <c r="A24" s="5">
        <v>11</v>
      </c>
      <c r="B24" s="6" t="str">
        <f>IF(data!E30="","",data!E30)</f>
        <v>LINDA PUTRI ANJANI</v>
      </c>
      <c r="C24" s="17">
        <f>IFERROR(Formatif!AZ38,"")</f>
        <v>0</v>
      </c>
      <c r="D24" s="17">
        <f>IFERROR(Formatif!BA38,"")</f>
        <v>0</v>
      </c>
      <c r="E24" s="66">
        <f>IFERROR(Formatif!BB38,"")</f>
        <v>0</v>
      </c>
      <c r="F24" s="66" t="str">
        <f>IFERROR(#REF!,"")</f>
        <v/>
      </c>
      <c r="G24" s="17" t="str">
        <f>IFERROR(#REF!,"")</f>
        <v/>
      </c>
      <c r="H24" s="66" t="str">
        <f>IFERROR(#REF!,"")</f>
        <v/>
      </c>
      <c r="I24" s="19" t="str">
        <f t="shared" si="0"/>
        <v/>
      </c>
      <c r="J24" s="143" t="str">
        <f t="shared" si="1"/>
        <v/>
      </c>
    </row>
    <row r="25" spans="1:10" ht="16.5">
      <c r="A25" s="5">
        <v>12</v>
      </c>
      <c r="B25" s="6" t="str">
        <f>IF(data!E31="","",data!E31)</f>
        <v>M. RISKI</v>
      </c>
      <c r="C25" s="17">
        <f>IFERROR(Formatif!AZ39,"")</f>
        <v>0</v>
      </c>
      <c r="D25" s="17">
        <f>IFERROR(Formatif!BA39,"")</f>
        <v>0</v>
      </c>
      <c r="E25" s="66">
        <f>IFERROR(Formatif!BB39,"")</f>
        <v>0</v>
      </c>
      <c r="F25" s="66" t="str">
        <f>IFERROR(#REF!,"")</f>
        <v/>
      </c>
      <c r="G25" s="17" t="str">
        <f>IFERROR(#REF!,"")</f>
        <v/>
      </c>
      <c r="H25" s="66" t="str">
        <f>IFERROR(#REF!,"")</f>
        <v/>
      </c>
      <c r="I25" s="19" t="str">
        <f t="shared" si="0"/>
        <v/>
      </c>
      <c r="J25" s="143" t="str">
        <f t="shared" si="1"/>
        <v/>
      </c>
    </row>
    <row r="26" spans="1:10" ht="16.5">
      <c r="A26" s="5">
        <v>13</v>
      </c>
      <c r="B26" s="6" t="str">
        <f>IF(data!E32="","",data!E32)</f>
        <v>M. ZAINUL DRAJAT</v>
      </c>
      <c r="C26" s="17">
        <f>IFERROR(Formatif!AZ40,"")</f>
        <v>0</v>
      </c>
      <c r="D26" s="17">
        <f>IFERROR(Formatif!BA40,"")</f>
        <v>0</v>
      </c>
      <c r="E26" s="66">
        <f>IFERROR(Formatif!BB40,"")</f>
        <v>0</v>
      </c>
      <c r="F26" s="66" t="str">
        <f>IFERROR(#REF!,"")</f>
        <v/>
      </c>
      <c r="G26" s="17" t="str">
        <f>IFERROR(#REF!,"")</f>
        <v/>
      </c>
      <c r="H26" s="66" t="str">
        <f>IFERROR(#REF!,"")</f>
        <v/>
      </c>
      <c r="I26" s="19" t="str">
        <f t="shared" si="0"/>
        <v/>
      </c>
      <c r="J26" s="143" t="str">
        <f t="shared" si="1"/>
        <v/>
      </c>
    </row>
    <row r="27" spans="1:10" ht="16.5">
      <c r="A27" s="5">
        <v>14</v>
      </c>
      <c r="B27" s="6" t="str">
        <f>IF(data!E33="","",data!E33)</f>
        <v>MUHAMMAD AMAR TAUFIK</v>
      </c>
      <c r="C27" s="17">
        <f>IFERROR(Formatif!AZ41,"")</f>
        <v>0</v>
      </c>
      <c r="D27" s="17">
        <f>IFERROR(Formatif!BA41,"")</f>
        <v>0</v>
      </c>
      <c r="E27" s="66">
        <f>IFERROR(Formatif!BB41,"")</f>
        <v>0</v>
      </c>
      <c r="F27" s="66" t="str">
        <f>IFERROR(#REF!,"")</f>
        <v/>
      </c>
      <c r="G27" s="17" t="str">
        <f>IFERROR(#REF!,"")</f>
        <v/>
      </c>
      <c r="H27" s="66" t="str">
        <f>IFERROR(#REF!,"")</f>
        <v/>
      </c>
      <c r="I27" s="19" t="str">
        <f t="shared" si="0"/>
        <v/>
      </c>
      <c r="J27" s="143" t="str">
        <f t="shared" si="1"/>
        <v/>
      </c>
    </row>
    <row r="28" spans="1:10" ht="16.5">
      <c r="A28" s="5">
        <v>15</v>
      </c>
      <c r="B28" s="6" t="str">
        <f>IF(data!E34="","",data!E34)</f>
        <v>MUHAMMAD FITRAH</v>
      </c>
      <c r="C28" s="17">
        <f>IFERROR(Formatif!AZ42,"")</f>
        <v>0</v>
      </c>
      <c r="D28" s="17">
        <f>IFERROR(Formatif!BA42,"")</f>
        <v>0</v>
      </c>
      <c r="E28" s="66">
        <f>IFERROR(Formatif!BB42,"")</f>
        <v>0</v>
      </c>
      <c r="F28" s="66" t="str">
        <f>IFERROR(#REF!,"")</f>
        <v/>
      </c>
      <c r="G28" s="17" t="str">
        <f>IFERROR(#REF!,"")</f>
        <v/>
      </c>
      <c r="H28" s="66" t="str">
        <f>IFERROR(#REF!,"")</f>
        <v/>
      </c>
      <c r="I28" s="19" t="str">
        <f t="shared" si="0"/>
        <v/>
      </c>
      <c r="J28" s="143" t="str">
        <f t="shared" si="1"/>
        <v/>
      </c>
    </row>
    <row r="29" spans="1:10" ht="16.5">
      <c r="A29" s="5">
        <v>16</v>
      </c>
      <c r="B29" s="6" t="str">
        <f>IF(data!E35="","",data!E35)</f>
        <v>NUR SELFIRA</v>
      </c>
      <c r="C29" s="17">
        <f>IFERROR(Formatif!AZ43,"")</f>
        <v>0</v>
      </c>
      <c r="D29" s="17">
        <f>IFERROR(Formatif!BA43,"")</f>
        <v>0</v>
      </c>
      <c r="E29" s="66">
        <f>IFERROR(Formatif!BB43,"")</f>
        <v>0</v>
      </c>
      <c r="F29" s="66" t="str">
        <f>IFERROR(#REF!,"")</f>
        <v/>
      </c>
      <c r="G29" s="17" t="str">
        <f>IFERROR(#REF!,"")</f>
        <v/>
      </c>
      <c r="H29" s="66" t="str">
        <f>IFERROR(#REF!,"")</f>
        <v/>
      </c>
      <c r="I29" s="19" t="str">
        <f t="shared" si="0"/>
        <v/>
      </c>
      <c r="J29" s="143" t="str">
        <f t="shared" si="1"/>
        <v/>
      </c>
    </row>
    <row r="30" spans="1:10" ht="16.5">
      <c r="A30" s="5">
        <v>17</v>
      </c>
      <c r="B30" s="6" t="str">
        <f>IF(data!E36="","",data!E36)</f>
        <v>NUR WULAN RAMADHAN</v>
      </c>
      <c r="C30" s="17">
        <f>IFERROR(Formatif!AZ44,"")</f>
        <v>0</v>
      </c>
      <c r="D30" s="17">
        <f>IFERROR(Formatif!BA44,"")</f>
        <v>0</v>
      </c>
      <c r="E30" s="66">
        <f>IFERROR(Formatif!BB44,"")</f>
        <v>0</v>
      </c>
      <c r="F30" s="66" t="str">
        <f>IFERROR(#REF!,"")</f>
        <v/>
      </c>
      <c r="G30" s="17" t="str">
        <f>IFERROR(#REF!,"")</f>
        <v/>
      </c>
      <c r="H30" s="66" t="str">
        <f>IFERROR(#REF!,"")</f>
        <v/>
      </c>
      <c r="I30" s="19" t="str">
        <f t="shared" si="0"/>
        <v/>
      </c>
      <c r="J30" s="143" t="str">
        <f t="shared" si="1"/>
        <v/>
      </c>
    </row>
    <row r="31" spans="1:10" ht="16.5">
      <c r="A31" s="5">
        <v>18</v>
      </c>
      <c r="B31" s="6" t="str">
        <f>IF(data!E37="","",data!E37)</f>
        <v>NURAH FAZRIAH SAFITRI</v>
      </c>
      <c r="C31" s="17">
        <f>IFERROR(Formatif!AZ45,"")</f>
        <v>0</v>
      </c>
      <c r="D31" s="17">
        <f>IFERROR(Formatif!BA45,"")</f>
        <v>0</v>
      </c>
      <c r="E31" s="66">
        <f>IFERROR(Formatif!BB45,"")</f>
        <v>0</v>
      </c>
      <c r="F31" s="66" t="str">
        <f>IFERROR(#REF!,"")</f>
        <v/>
      </c>
      <c r="G31" s="17" t="str">
        <f>IFERROR(#REF!,"")</f>
        <v/>
      </c>
      <c r="H31" s="66" t="str">
        <f>IFERROR(#REF!,"")</f>
        <v/>
      </c>
      <c r="I31" s="19" t="str">
        <f t="shared" si="0"/>
        <v/>
      </c>
      <c r="J31" s="143" t="str">
        <f t="shared" si="1"/>
        <v/>
      </c>
    </row>
    <row r="32" spans="1:10" ht="16.5">
      <c r="A32" s="5">
        <v>19</v>
      </c>
      <c r="B32" s="6" t="str">
        <f>IF(data!E38="","",data!E38)</f>
        <v>PUTRA</v>
      </c>
      <c r="C32" s="17">
        <f>IFERROR(Formatif!AZ46,"")</f>
        <v>0</v>
      </c>
      <c r="D32" s="17">
        <f>IFERROR(Formatif!BA46,"")</f>
        <v>0</v>
      </c>
      <c r="E32" s="66">
        <f>IFERROR(Formatif!BB46,"")</f>
        <v>0</v>
      </c>
      <c r="F32" s="66" t="str">
        <f>IFERROR(#REF!,"")</f>
        <v/>
      </c>
      <c r="G32" s="17" t="str">
        <f>IFERROR(#REF!,"")</f>
        <v/>
      </c>
      <c r="H32" s="66" t="str">
        <f>IFERROR(#REF!,"")</f>
        <v/>
      </c>
      <c r="I32" s="19" t="str">
        <f t="shared" si="0"/>
        <v/>
      </c>
      <c r="J32" s="143" t="str">
        <f t="shared" si="1"/>
        <v/>
      </c>
    </row>
    <row r="33" spans="1:10" ht="16.5">
      <c r="A33" s="5">
        <v>20</v>
      </c>
      <c r="B33" s="6" t="str">
        <f>IF(data!E39="","",data!E39)</f>
        <v>PUTRI AINUN SAFIRA</v>
      </c>
      <c r="C33" s="17">
        <f>IFERROR(Formatif!AZ47,"")</f>
        <v>0</v>
      </c>
      <c r="D33" s="17">
        <f>IFERROR(Formatif!BA47,"")</f>
        <v>0</v>
      </c>
      <c r="E33" s="66">
        <f>IFERROR(Formatif!BB47,"")</f>
        <v>0</v>
      </c>
      <c r="F33" s="66" t="str">
        <f>IFERROR(#REF!,"")</f>
        <v/>
      </c>
      <c r="G33" s="17" t="str">
        <f>IFERROR(#REF!,"")</f>
        <v/>
      </c>
      <c r="H33" s="66" t="str">
        <f>IFERROR(#REF!,"")</f>
        <v/>
      </c>
      <c r="I33" s="19" t="str">
        <f t="shared" si="0"/>
        <v/>
      </c>
      <c r="J33" s="143" t="str">
        <f t="shared" si="1"/>
        <v/>
      </c>
    </row>
    <row r="34" spans="1:10" ht="16.5">
      <c r="A34" s="5">
        <v>21</v>
      </c>
      <c r="B34" s="6" t="str">
        <f>IF(data!E40="","",data!E40)</f>
        <v>RAKA SAPUTRA</v>
      </c>
      <c r="C34" s="17">
        <f>IFERROR(Formatif!AZ48,"")</f>
        <v>0</v>
      </c>
      <c r="D34" s="17">
        <f>IFERROR(Formatif!BA48,"")</f>
        <v>0</v>
      </c>
      <c r="E34" s="66">
        <f>IFERROR(Formatif!BB48,"")</f>
        <v>0</v>
      </c>
      <c r="F34" s="66" t="str">
        <f>IFERROR(#REF!,"")</f>
        <v/>
      </c>
      <c r="G34" s="17" t="str">
        <f>IFERROR(#REF!,"")</f>
        <v/>
      </c>
      <c r="H34" s="66" t="str">
        <f>IFERROR(#REF!,"")</f>
        <v/>
      </c>
      <c r="I34" s="19" t="str">
        <f t="shared" si="0"/>
        <v/>
      </c>
      <c r="J34" s="143" t="str">
        <f t="shared" si="1"/>
        <v/>
      </c>
    </row>
    <row r="35" spans="1:10" ht="16.5">
      <c r="A35" s="5">
        <v>22</v>
      </c>
      <c r="B35" s="6" t="str">
        <f>IF(data!E41="","",data!E41)</f>
        <v>RIDHO AHMAD PRABU</v>
      </c>
      <c r="C35" s="17">
        <f>IFERROR(Formatif!AZ49,"")</f>
        <v>0</v>
      </c>
      <c r="D35" s="17">
        <f>IFERROR(Formatif!BA49,"")</f>
        <v>0</v>
      </c>
      <c r="E35" s="66">
        <f>IFERROR(Formatif!BB49,"")</f>
        <v>0</v>
      </c>
      <c r="F35" s="66" t="str">
        <f>IFERROR(#REF!,"")</f>
        <v/>
      </c>
      <c r="G35" s="17" t="str">
        <f>IFERROR(#REF!,"")</f>
        <v/>
      </c>
      <c r="H35" s="66" t="str">
        <f>IFERROR(#REF!,"")</f>
        <v/>
      </c>
      <c r="I35" s="19" t="str">
        <f t="shared" si="0"/>
        <v/>
      </c>
      <c r="J35" s="143" t="str">
        <f t="shared" si="1"/>
        <v/>
      </c>
    </row>
    <row r="36" spans="1:10" ht="16.5">
      <c r="A36" s="5">
        <v>23</v>
      </c>
      <c r="B36" s="6" t="str">
        <f>IF(data!E42="","",data!E42)</f>
        <v>DEVI RISKA</v>
      </c>
      <c r="C36" s="17">
        <f>IFERROR(Formatif!AZ50,"")</f>
        <v>0</v>
      </c>
      <c r="D36" s="17">
        <f>IFERROR(Formatif!BA50,"")</f>
        <v>0</v>
      </c>
      <c r="E36" s="66">
        <f>IFERROR(Formatif!BB50,"")</f>
        <v>0</v>
      </c>
      <c r="F36" s="66" t="str">
        <f>IFERROR(#REF!,"")</f>
        <v/>
      </c>
      <c r="G36" s="17" t="str">
        <f>IFERROR(#REF!,"")</f>
        <v/>
      </c>
      <c r="H36" s="66" t="str">
        <f>IFERROR(#REF!,"")</f>
        <v/>
      </c>
      <c r="I36" s="19" t="str">
        <f t="shared" si="0"/>
        <v/>
      </c>
      <c r="J36" s="143" t="str">
        <f t="shared" si="1"/>
        <v/>
      </c>
    </row>
    <row r="37" spans="1:10" ht="16.5">
      <c r="A37" s="5">
        <v>24</v>
      </c>
      <c r="B37" s="6" t="str">
        <f>IF(data!E43="","",data!E43)</f>
        <v>ROBAN</v>
      </c>
      <c r="C37" s="17">
        <f>IFERROR(Formatif!AZ51,"")</f>
        <v>0</v>
      </c>
      <c r="D37" s="17">
        <f>IFERROR(Formatif!BA51,"")</f>
        <v>0</v>
      </c>
      <c r="E37" s="66">
        <f>IFERROR(Formatif!BB51,"")</f>
        <v>0</v>
      </c>
      <c r="F37" s="66" t="str">
        <f>IFERROR(#REF!,"")</f>
        <v/>
      </c>
      <c r="G37" s="17" t="str">
        <f>IFERROR(#REF!,"")</f>
        <v/>
      </c>
      <c r="H37" s="66" t="str">
        <f>IFERROR(#REF!,"")</f>
        <v/>
      </c>
      <c r="I37" s="19" t="str">
        <f t="shared" si="0"/>
        <v/>
      </c>
      <c r="J37" s="143" t="str">
        <f t="shared" si="1"/>
        <v/>
      </c>
    </row>
    <row r="38" spans="1:10" ht="16.5">
      <c r="A38" s="5">
        <v>25</v>
      </c>
      <c r="B38" s="6" t="str">
        <f>IF(data!E44="","",data!E44)</f>
        <v>SAHRUL RAMADHAN</v>
      </c>
      <c r="C38" s="17">
        <f>IFERROR(Formatif!AZ52,"")</f>
        <v>0</v>
      </c>
      <c r="D38" s="17">
        <f>IFERROR(Formatif!BA52,"")</f>
        <v>0</v>
      </c>
      <c r="E38" s="66">
        <f>IFERROR(Formatif!BB52,"")</f>
        <v>0</v>
      </c>
      <c r="F38" s="66" t="str">
        <f>IFERROR(#REF!,"")</f>
        <v/>
      </c>
      <c r="G38" s="17" t="str">
        <f>IFERROR(#REF!,"")</f>
        <v/>
      </c>
      <c r="H38" s="66" t="str">
        <f>IFERROR(#REF!,"")</f>
        <v/>
      </c>
      <c r="I38" s="19" t="str">
        <f t="shared" si="0"/>
        <v/>
      </c>
      <c r="J38" s="143" t="str">
        <f t="shared" si="1"/>
        <v/>
      </c>
    </row>
    <row r="39" spans="1:10" ht="16.5">
      <c r="A39" s="5">
        <v>26</v>
      </c>
      <c r="B39" s="6" t="str">
        <f>IF(data!E45="","",data!E45)</f>
        <v>SATIFA KHUMAIRAH</v>
      </c>
      <c r="C39" s="17">
        <f>IFERROR(Formatif!AZ53,"")</f>
        <v>0</v>
      </c>
      <c r="D39" s="17">
        <f>IFERROR(Formatif!BA53,"")</f>
        <v>0</v>
      </c>
      <c r="E39" s="66">
        <f>IFERROR(Formatif!BB53,"")</f>
        <v>0</v>
      </c>
      <c r="F39" s="66" t="str">
        <f>IFERROR(#REF!,"")</f>
        <v/>
      </c>
      <c r="G39" s="17" t="str">
        <f>IFERROR(#REF!,"")</f>
        <v/>
      </c>
      <c r="H39" s="66" t="str">
        <f>IFERROR(#REF!,"")</f>
        <v/>
      </c>
      <c r="I39" s="19" t="str">
        <f t="shared" si="0"/>
        <v/>
      </c>
      <c r="J39" s="143" t="str">
        <f t="shared" si="1"/>
        <v/>
      </c>
    </row>
    <row r="40" spans="1:10" ht="16.5">
      <c r="A40" s="5">
        <v>27</v>
      </c>
      <c r="B40" s="6" t="str">
        <f>IF(data!E46="","",data!E46)</f>
        <v>SITI ASIA</v>
      </c>
      <c r="C40" s="17">
        <f>IFERROR(Formatif!AZ54,"")</f>
        <v>0</v>
      </c>
      <c r="D40" s="17">
        <f>IFERROR(Formatif!BA54,"")</f>
        <v>0</v>
      </c>
      <c r="E40" s="66">
        <f>IFERROR(Formatif!BB54,"")</f>
        <v>0</v>
      </c>
      <c r="F40" s="66" t="str">
        <f>IFERROR(#REF!,"")</f>
        <v/>
      </c>
      <c r="G40" s="17" t="str">
        <f>IFERROR(#REF!,"")</f>
        <v/>
      </c>
      <c r="H40" s="66" t="str">
        <f>IFERROR(#REF!,"")</f>
        <v/>
      </c>
      <c r="I40" s="19" t="str">
        <f t="shared" si="0"/>
        <v/>
      </c>
      <c r="J40" s="143" t="str">
        <f t="shared" si="1"/>
        <v/>
      </c>
    </row>
    <row r="41" spans="1:10" ht="16.5">
      <c r="A41" s="5">
        <v>28</v>
      </c>
      <c r="B41" s="6" t="str">
        <f>IF(data!E47="","",data!E47)</f>
        <v>SURIANI</v>
      </c>
      <c r="C41" s="17">
        <f>IFERROR(Formatif!AZ55,"")</f>
        <v>0</v>
      </c>
      <c r="D41" s="17">
        <f>IFERROR(Formatif!BA55,"")</f>
        <v>0</v>
      </c>
      <c r="E41" s="66">
        <f>IFERROR(Formatif!BB55,"")</f>
        <v>0</v>
      </c>
      <c r="F41" s="66" t="str">
        <f>IFERROR(#REF!,"")</f>
        <v/>
      </c>
      <c r="G41" s="17" t="str">
        <f>IFERROR(#REF!,"")</f>
        <v/>
      </c>
      <c r="H41" s="66" t="str">
        <f>IFERROR(#REF!,"")</f>
        <v/>
      </c>
      <c r="I41" s="19" t="str">
        <f t="shared" si="0"/>
        <v/>
      </c>
      <c r="J41" s="143" t="str">
        <f t="shared" si="1"/>
        <v/>
      </c>
    </row>
    <row r="42" spans="1:10" ht="16.5">
      <c r="A42" s="5">
        <v>29</v>
      </c>
      <c r="B42" s="6" t="str">
        <f>IF(data!E48="","",data!E48)</f>
        <v>USWATUN HASANAH</v>
      </c>
      <c r="C42" s="17">
        <f>IFERROR(Formatif!AZ56,"")</f>
        <v>0</v>
      </c>
      <c r="D42" s="17">
        <f>IFERROR(Formatif!BA56,"")</f>
        <v>0</v>
      </c>
      <c r="E42" s="66">
        <f>IFERROR(Formatif!BB56,"")</f>
        <v>0</v>
      </c>
      <c r="F42" s="66" t="str">
        <f>IFERROR(#REF!,"")</f>
        <v/>
      </c>
      <c r="G42" s="17" t="str">
        <f>IFERROR(#REF!,"")</f>
        <v/>
      </c>
      <c r="H42" s="66" t="str">
        <f>IFERROR(#REF!,"")</f>
        <v/>
      </c>
      <c r="I42" s="19" t="str">
        <f t="shared" si="0"/>
        <v/>
      </c>
      <c r="J42" s="143" t="str">
        <f t="shared" si="1"/>
        <v/>
      </c>
    </row>
    <row r="43" spans="1:10" ht="16.5">
      <c r="A43" s="5">
        <v>30</v>
      </c>
      <c r="B43" s="6" t="str">
        <f>IF(data!E49="","",data!E49)</f>
        <v>ZANIS PERDANA</v>
      </c>
      <c r="C43" s="17">
        <f>IFERROR(Formatif!AZ57,"")</f>
        <v>0</v>
      </c>
      <c r="D43" s="17">
        <f>IFERROR(Formatif!BA57,"")</f>
        <v>0</v>
      </c>
      <c r="E43" s="66">
        <f>IFERROR(Formatif!BB57,"")</f>
        <v>0</v>
      </c>
      <c r="F43" s="66" t="str">
        <f>IFERROR(#REF!,"")</f>
        <v/>
      </c>
      <c r="G43" s="17" t="str">
        <f>IFERROR(#REF!,"")</f>
        <v/>
      </c>
      <c r="H43" s="66" t="str">
        <f>IFERROR(#REF!,"")</f>
        <v/>
      </c>
      <c r="I43" s="19" t="str">
        <f t="shared" si="0"/>
        <v/>
      </c>
      <c r="J43" s="143" t="str">
        <f t="shared" si="1"/>
        <v/>
      </c>
    </row>
    <row r="44" spans="1:10" ht="16.5">
      <c r="A44" s="5">
        <v>31</v>
      </c>
      <c r="B44" s="6" t="str">
        <f>IF(data!E50="","",data!E50)</f>
        <v/>
      </c>
      <c r="C44" s="17">
        <f>IFERROR(Formatif!AZ58,"")</f>
        <v>0</v>
      </c>
      <c r="D44" s="17">
        <f>IFERROR(Formatif!BA58,"")</f>
        <v>0</v>
      </c>
      <c r="E44" s="66">
        <f>IFERROR(Formatif!BB58,"")</f>
        <v>0</v>
      </c>
      <c r="F44" s="66" t="str">
        <f>IFERROR(#REF!,"")</f>
        <v/>
      </c>
      <c r="G44" s="17" t="str">
        <f>IFERROR(#REF!,"")</f>
        <v/>
      </c>
      <c r="H44" s="66" t="str">
        <f>IFERROR(#REF!,"")</f>
        <v/>
      </c>
      <c r="I44" s="19" t="str">
        <f t="shared" si="0"/>
        <v/>
      </c>
      <c r="J44" s="143" t="str">
        <f t="shared" si="1"/>
        <v/>
      </c>
    </row>
    <row r="45" spans="1:10" ht="16.5">
      <c r="A45" s="5">
        <v>32</v>
      </c>
      <c r="B45" s="6" t="str">
        <f>IF(data!E51="","",data!E51)</f>
        <v/>
      </c>
      <c r="C45" s="17">
        <f>IFERROR(Formatif!AZ59,"")</f>
        <v>0</v>
      </c>
      <c r="D45" s="17">
        <f>IFERROR(Formatif!BA59,"")</f>
        <v>0</v>
      </c>
      <c r="E45" s="66">
        <f>IFERROR(Formatif!BB59,"")</f>
        <v>0</v>
      </c>
      <c r="F45" s="66" t="str">
        <f>IFERROR(#REF!,"")</f>
        <v/>
      </c>
      <c r="G45" s="17" t="str">
        <f>IFERROR(#REF!,"")</f>
        <v/>
      </c>
      <c r="H45" s="66" t="str">
        <f>IFERROR(#REF!,"")</f>
        <v/>
      </c>
      <c r="I45" s="19" t="str">
        <f t="shared" si="0"/>
        <v/>
      </c>
      <c r="J45" s="143" t="str">
        <f t="shared" si="1"/>
        <v/>
      </c>
    </row>
    <row r="46" spans="1:10" ht="16.5">
      <c r="A46" s="5">
        <v>33</v>
      </c>
      <c r="B46" s="6" t="str">
        <f>IF(data!E52="","",data!E52)</f>
        <v/>
      </c>
      <c r="C46" s="17">
        <f>IFERROR(Formatif!AZ60,"")</f>
        <v>0</v>
      </c>
      <c r="D46" s="17">
        <f>IFERROR(Formatif!BA60,"")</f>
        <v>0</v>
      </c>
      <c r="E46" s="66">
        <f>IFERROR(Formatif!BB60,"")</f>
        <v>0</v>
      </c>
      <c r="F46" s="66" t="str">
        <f>IFERROR(#REF!,"")</f>
        <v/>
      </c>
      <c r="G46" s="17" t="str">
        <f>IFERROR(#REF!,"")</f>
        <v/>
      </c>
      <c r="H46" s="66" t="str">
        <f>IFERROR(#REF!,"")</f>
        <v/>
      </c>
      <c r="I46" s="19" t="str">
        <f t="shared" si="0"/>
        <v/>
      </c>
      <c r="J46" s="143" t="str">
        <f t="shared" si="1"/>
        <v/>
      </c>
    </row>
    <row r="47" spans="1:10" ht="16.5">
      <c r="A47" s="5">
        <v>34</v>
      </c>
      <c r="B47" s="6" t="str">
        <f>IF(data!E53="","",data!E53)</f>
        <v/>
      </c>
      <c r="C47" s="17">
        <f>IFERROR(Formatif!AZ61,"")</f>
        <v>0</v>
      </c>
      <c r="D47" s="17">
        <f>IFERROR(Formatif!BA61,"")</f>
        <v>0</v>
      </c>
      <c r="E47" s="66">
        <f>IFERROR(Formatif!BB61,"")</f>
        <v>0</v>
      </c>
      <c r="F47" s="66" t="str">
        <f>IFERROR(#REF!,"")</f>
        <v/>
      </c>
      <c r="G47" s="17" t="str">
        <f>IFERROR(#REF!,"")</f>
        <v/>
      </c>
      <c r="H47" s="66" t="str">
        <f>IFERROR(#REF!,"")</f>
        <v/>
      </c>
      <c r="I47" s="19" t="str">
        <f t="shared" si="0"/>
        <v/>
      </c>
      <c r="J47" s="143" t="str">
        <f t="shared" si="1"/>
        <v/>
      </c>
    </row>
    <row r="48" spans="1:10" ht="16.5">
      <c r="A48" s="5">
        <v>35</v>
      </c>
      <c r="B48" s="6" t="str">
        <f>IF(data!E54="","",data!E54)</f>
        <v/>
      </c>
      <c r="C48" s="17">
        <f>IFERROR(Formatif!AZ62,"")</f>
        <v>0</v>
      </c>
      <c r="D48" s="17">
        <f>IFERROR(Formatif!BA62,"")</f>
        <v>0</v>
      </c>
      <c r="E48" s="66">
        <f>IFERROR(Formatif!BB62,"")</f>
        <v>0</v>
      </c>
      <c r="F48" s="66" t="str">
        <f>IFERROR(#REF!,"")</f>
        <v/>
      </c>
      <c r="G48" s="17" t="str">
        <f>IFERROR(#REF!,"")</f>
        <v/>
      </c>
      <c r="H48" s="66" t="str">
        <f>IFERROR(#REF!,"")</f>
        <v/>
      </c>
      <c r="I48" s="19" t="str">
        <f t="shared" si="0"/>
        <v/>
      </c>
      <c r="J48" s="143" t="str">
        <f t="shared" si="1"/>
        <v/>
      </c>
    </row>
    <row r="49" spans="1:10">
      <c r="A49" s="6"/>
      <c r="B49" s="18" t="s">
        <v>60</v>
      </c>
      <c r="C49" s="19"/>
      <c r="D49" s="17"/>
      <c r="E49" s="5"/>
      <c r="F49" s="19"/>
      <c r="G49" s="17"/>
      <c r="H49" s="5"/>
      <c r="I49" s="19"/>
      <c r="J49" s="5"/>
    </row>
    <row r="50" spans="1:10">
      <c r="A50" s="12"/>
      <c r="B50" s="12"/>
      <c r="C50" s="12"/>
      <c r="D50" s="12"/>
      <c r="E50" s="12"/>
      <c r="F50" s="12"/>
      <c r="G50" s="12"/>
      <c r="H50" s="12"/>
      <c r="I50" s="12"/>
      <c r="J50" s="12"/>
    </row>
    <row r="51" spans="1:10">
      <c r="A51" s="12"/>
      <c r="B51" s="12"/>
      <c r="C51" s="12"/>
      <c r="D51" s="12"/>
      <c r="E51" s="12"/>
      <c r="F51" s="12"/>
      <c r="G51" s="12" t="e">
        <f>#REF!</f>
        <v>#REF!</v>
      </c>
      <c r="H51" s="12"/>
      <c r="I51" s="12"/>
      <c r="J51" s="12"/>
    </row>
    <row r="52" spans="1:10">
      <c r="A52" s="12"/>
      <c r="B52" s="12"/>
      <c r="C52" s="12"/>
      <c r="D52" s="12"/>
      <c r="E52" s="12"/>
      <c r="F52" s="12"/>
      <c r="G52" s="12" t="s">
        <v>70</v>
      </c>
      <c r="H52" s="12"/>
      <c r="I52" s="12"/>
      <c r="J52" s="12"/>
    </row>
    <row r="53" spans="1:10">
      <c r="A53" s="12"/>
      <c r="B53" s="12"/>
      <c r="C53" s="12"/>
      <c r="D53" s="12"/>
      <c r="E53" s="12"/>
      <c r="F53" s="12"/>
      <c r="G53" s="12"/>
      <c r="H53" s="12"/>
      <c r="I53" s="12"/>
      <c r="J53" s="12"/>
    </row>
    <row r="54" spans="1:10">
      <c r="A54" s="12"/>
      <c r="B54" s="12"/>
      <c r="C54" s="12"/>
      <c r="D54" s="12"/>
      <c r="E54" s="12"/>
      <c r="F54" s="12"/>
      <c r="G54" s="12"/>
      <c r="H54" s="12"/>
      <c r="I54" s="12"/>
      <c r="J54" s="12"/>
    </row>
    <row r="55" spans="1:10">
      <c r="A55" s="12"/>
      <c r="B55" s="12"/>
      <c r="C55" s="12"/>
      <c r="D55" s="12"/>
      <c r="E55" s="12"/>
      <c r="F55" s="12"/>
      <c r="G55" s="12"/>
      <c r="H55" s="12"/>
      <c r="I55" s="12"/>
      <c r="J55" s="12"/>
    </row>
    <row r="56" spans="1:10">
      <c r="A56" s="12"/>
      <c r="B56" s="12"/>
      <c r="C56" s="12"/>
      <c r="D56" s="12"/>
      <c r="E56" s="12"/>
      <c r="F56" s="12"/>
      <c r="G56" s="14" t="e">
        <f>#REF!</f>
        <v>#REF!</v>
      </c>
      <c r="H56" s="12"/>
      <c r="I56" s="12"/>
      <c r="J56" s="12"/>
    </row>
    <row r="57" spans="1:10">
      <c r="A57" s="12"/>
      <c r="B57" s="12"/>
      <c r="C57" s="12"/>
      <c r="D57" s="12"/>
      <c r="E57" s="12"/>
      <c r="F57" s="12"/>
      <c r="G57" s="12" t="e">
        <f>#REF!</f>
        <v>#REF!</v>
      </c>
      <c r="H57" s="12"/>
      <c r="I57" s="12"/>
      <c r="J57" s="12"/>
    </row>
  </sheetData>
  <sheetProtection password="CA29" sheet="1" objects="1" scenarios="1"/>
  <mergeCells count="10">
    <mergeCell ref="A12:A13"/>
    <mergeCell ref="B12:B13"/>
    <mergeCell ref="I12:I13"/>
    <mergeCell ref="J12:J13"/>
    <mergeCell ref="B1:I1"/>
    <mergeCell ref="B3:I3"/>
    <mergeCell ref="B2:I2"/>
    <mergeCell ref="B4:I6"/>
    <mergeCell ref="C12:E12"/>
    <mergeCell ref="F12:H12"/>
  </mergeCells>
  <conditionalFormatting sqref="J14:J48">
    <cfRule type="cellIs" dxfId="21" priority="1" operator="greaterThan">
      <formula>22</formula>
    </cfRule>
    <cfRule type="cellIs" dxfId="20" priority="2" operator="lessThan">
      <formula>11</formula>
    </cfRule>
  </conditionalFormatting>
  <printOptions horizontalCentered="1"/>
  <pageMargins left="0.7" right="0.7" top="0.25" bottom="0.25" header="0.3" footer="0.3"/>
  <pageSetup paperSize="768"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showRowColHeaders="0" zoomScale="80" zoomScaleNormal="80" workbookViewId="0">
      <selection activeCell="P27" sqref="P27"/>
    </sheetView>
  </sheetViews>
  <sheetFormatPr defaultRowHeight="15"/>
  <cols>
    <col min="1" max="1" width="4.5703125" style="155" bestFit="1" customWidth="1"/>
    <col min="2" max="2" width="29.42578125" style="155" bestFit="1" customWidth="1"/>
    <col min="3" max="6" width="9.42578125" style="155" bestFit="1" customWidth="1"/>
    <col min="7" max="9" width="9.140625" style="155"/>
    <col min="10" max="10" width="3.7109375" style="155" hidden="1" customWidth="1"/>
    <col min="11" max="11" width="5.5703125" style="155" bestFit="1" customWidth="1"/>
    <col min="12" max="12" width="7.140625" style="155" hidden="1" customWidth="1"/>
    <col min="13" max="13" width="7.140625" style="155" customWidth="1"/>
    <col min="14" max="14" width="5.140625" style="155" customWidth="1"/>
    <col min="15" max="15" width="9.140625" style="155"/>
    <col min="16" max="16" width="11.140625" style="155" bestFit="1" customWidth="1"/>
    <col min="17" max="19" width="9.140625" style="155"/>
    <col min="20" max="20" width="5.42578125" style="155" bestFit="1" customWidth="1"/>
    <col min="21" max="21" width="4.85546875" style="155" bestFit="1" customWidth="1"/>
    <col min="22" max="22" width="6.42578125" style="155" bestFit="1" customWidth="1"/>
    <col min="23" max="23" width="5.42578125" style="155" bestFit="1" customWidth="1"/>
    <col min="24" max="24" width="4.85546875" style="155" bestFit="1" customWidth="1"/>
    <col min="25" max="25" width="6.42578125" style="155" bestFit="1" customWidth="1"/>
    <col min="26" max="26" width="1.85546875" style="155" bestFit="1" customWidth="1"/>
    <col min="27" max="28" width="2" style="155" bestFit="1" customWidth="1"/>
    <col min="29" max="29" width="3.42578125" style="155" bestFit="1" customWidth="1"/>
    <col min="30" max="16384" width="9.140625" style="155"/>
  </cols>
  <sheetData>
    <row r="1" spans="1:17" ht="15.75">
      <c r="A1" s="71"/>
      <c r="B1" s="536" t="e">
        <f>#REF!</f>
        <v>#REF!</v>
      </c>
      <c r="C1" s="537"/>
      <c r="D1" s="537"/>
      <c r="E1" s="537"/>
      <c r="F1" s="537"/>
      <c r="G1" s="537"/>
      <c r="H1" s="537"/>
      <c r="I1" s="537"/>
      <c r="J1" s="537"/>
      <c r="K1" s="537"/>
      <c r="L1" s="537"/>
      <c r="M1" s="537"/>
      <c r="N1" s="537"/>
      <c r="O1" s="537"/>
      <c r="P1" s="538"/>
      <c r="Q1" s="71"/>
    </row>
    <row r="2" spans="1:17" ht="28.5">
      <c r="A2" s="71"/>
      <c r="B2" s="539" t="e">
        <f>#REF!</f>
        <v>#REF!</v>
      </c>
      <c r="C2" s="540"/>
      <c r="D2" s="540"/>
      <c r="E2" s="540"/>
      <c r="F2" s="540"/>
      <c r="G2" s="540"/>
      <c r="H2" s="540"/>
      <c r="I2" s="540"/>
      <c r="J2" s="540"/>
      <c r="K2" s="540"/>
      <c r="L2" s="540"/>
      <c r="M2" s="540"/>
      <c r="N2" s="540"/>
      <c r="O2" s="540"/>
      <c r="P2" s="541"/>
      <c r="Q2" s="71"/>
    </row>
    <row r="3" spans="1:17" ht="16.5" thickBot="1">
      <c r="A3" s="71"/>
      <c r="B3" s="542" t="e">
        <f>#REF!</f>
        <v>#REF!</v>
      </c>
      <c r="C3" s="543"/>
      <c r="D3" s="543"/>
      <c r="E3" s="543"/>
      <c r="F3" s="543"/>
      <c r="G3" s="543"/>
      <c r="H3" s="543"/>
      <c r="I3" s="543"/>
      <c r="J3" s="543"/>
      <c r="K3" s="543"/>
      <c r="L3" s="543"/>
      <c r="M3" s="543"/>
      <c r="N3" s="543"/>
      <c r="O3" s="543"/>
      <c r="P3" s="544"/>
      <c r="Q3" s="71"/>
    </row>
    <row r="4" spans="1:17" ht="29.25" thickBot="1">
      <c r="A4" s="71"/>
      <c r="B4" s="545" t="s">
        <v>127</v>
      </c>
      <c r="C4" s="546"/>
      <c r="D4" s="546"/>
      <c r="E4" s="546"/>
      <c r="F4" s="546"/>
      <c r="G4" s="546"/>
      <c r="H4" s="546"/>
      <c r="I4" s="546"/>
      <c r="J4" s="546"/>
      <c r="K4" s="546"/>
      <c r="L4" s="546"/>
      <c r="M4" s="546"/>
      <c r="N4" s="546"/>
      <c r="O4" s="546"/>
      <c r="P4" s="547"/>
      <c r="Q4" s="71"/>
    </row>
    <row r="5" spans="1:17">
      <c r="A5" s="71"/>
      <c r="B5" s="71"/>
      <c r="C5" s="71"/>
      <c r="D5" s="71"/>
      <c r="E5" s="71"/>
      <c r="F5" s="71"/>
      <c r="G5" s="71"/>
      <c r="H5" s="71"/>
      <c r="I5" s="71"/>
      <c r="J5" s="71"/>
      <c r="K5" s="71"/>
      <c r="L5" s="71"/>
      <c r="M5" s="71"/>
      <c r="N5" s="71"/>
      <c r="O5" s="71"/>
      <c r="P5" s="71"/>
      <c r="Q5" s="71"/>
    </row>
    <row r="6" spans="1:17">
      <c r="A6" s="71"/>
      <c r="B6" s="71"/>
      <c r="C6" s="71"/>
      <c r="D6" s="71"/>
      <c r="E6" s="71"/>
      <c r="F6" s="71"/>
      <c r="G6" s="71"/>
      <c r="H6" s="71"/>
      <c r="I6" s="71"/>
      <c r="J6" s="71"/>
      <c r="K6" s="71"/>
      <c r="L6" s="71"/>
      <c r="M6" s="71"/>
      <c r="N6" s="71"/>
      <c r="O6" s="71"/>
      <c r="P6" s="71"/>
      <c r="Q6" s="71"/>
    </row>
    <row r="7" spans="1:17">
      <c r="A7" s="71"/>
      <c r="B7" s="156" t="s">
        <v>47</v>
      </c>
      <c r="C7" s="133" t="str">
        <f>Formatif!C8</f>
        <v/>
      </c>
      <c r="D7" s="71"/>
      <c r="E7" s="71"/>
      <c r="F7" s="71"/>
      <c r="G7" s="156" t="s">
        <v>52</v>
      </c>
      <c r="H7" s="133" t="str">
        <f>Formatif!AM8</f>
        <v>1 (ganjil)</v>
      </c>
      <c r="I7" s="71"/>
      <c r="J7" s="71"/>
      <c r="K7" s="71"/>
      <c r="L7" s="156" t="s">
        <v>73</v>
      </c>
      <c r="M7" s="156"/>
      <c r="N7" s="157"/>
      <c r="O7" s="71"/>
      <c r="P7" s="71"/>
      <c r="Q7" s="71"/>
    </row>
    <row r="8" spans="1:17">
      <c r="A8" s="71"/>
      <c r="B8" s="156" t="s">
        <v>48</v>
      </c>
      <c r="C8" s="133" t="str">
        <f>Formatif!C9</f>
        <v/>
      </c>
      <c r="D8" s="71"/>
      <c r="E8" s="71"/>
      <c r="F8" s="71"/>
      <c r="G8" s="156" t="s">
        <v>49</v>
      </c>
      <c r="H8" s="133" t="str">
        <f>Formatif!AM9</f>
        <v/>
      </c>
      <c r="I8" s="71"/>
      <c r="J8" s="71"/>
      <c r="K8" s="71"/>
      <c r="L8" s="156" t="s">
        <v>51</v>
      </c>
      <c r="M8" s="156"/>
      <c r="N8" s="157"/>
      <c r="O8" s="71"/>
      <c r="P8" s="71"/>
      <c r="Q8" s="71"/>
    </row>
    <row r="9" spans="1:17">
      <c r="A9" s="71"/>
      <c r="B9" s="156" t="s">
        <v>89</v>
      </c>
      <c r="C9" s="133"/>
      <c r="D9" s="71"/>
      <c r="E9" s="71"/>
      <c r="F9" s="71"/>
      <c r="G9" s="71"/>
      <c r="H9" s="71"/>
      <c r="I9" s="71"/>
      <c r="J9" s="71"/>
      <c r="K9" s="71"/>
      <c r="L9" s="71"/>
      <c r="M9" s="71"/>
      <c r="N9" s="71"/>
      <c r="O9" s="71"/>
      <c r="P9" s="71"/>
      <c r="Q9" s="71"/>
    </row>
    <row r="10" spans="1:17">
      <c r="A10" s="71"/>
      <c r="B10" s="71"/>
      <c r="C10" s="71"/>
      <c r="D10" s="71"/>
      <c r="E10" s="71"/>
      <c r="F10" s="71"/>
      <c r="G10" s="71"/>
      <c r="H10" s="71"/>
      <c r="I10" s="71"/>
      <c r="J10" s="71"/>
      <c r="K10" s="71"/>
      <c r="L10" s="71"/>
      <c r="M10" s="71"/>
      <c r="N10" s="71"/>
      <c r="O10" s="71"/>
      <c r="P10" s="71"/>
      <c r="Q10" s="71"/>
    </row>
    <row r="11" spans="1:17">
      <c r="A11" s="71"/>
      <c r="B11" s="71"/>
      <c r="C11" s="71"/>
      <c r="D11" s="71"/>
      <c r="E11" s="71"/>
      <c r="F11" s="71"/>
      <c r="G11" s="71"/>
      <c r="H11" s="71"/>
      <c r="I11" s="71"/>
      <c r="J11" s="71"/>
      <c r="K11" s="71"/>
      <c r="L11" s="71"/>
      <c r="M11" s="71"/>
      <c r="N11" s="71"/>
      <c r="O11" s="71"/>
      <c r="P11" s="71"/>
      <c r="Q11" s="71"/>
    </row>
    <row r="12" spans="1:17">
      <c r="A12" s="71"/>
      <c r="B12" s="71"/>
      <c r="C12" s="553" t="s">
        <v>93</v>
      </c>
      <c r="D12" s="553"/>
      <c r="E12" s="553"/>
      <c r="F12" s="553"/>
      <c r="G12" s="71"/>
      <c r="H12" s="71"/>
      <c r="I12" s="71"/>
      <c r="J12" s="71"/>
      <c r="K12" s="71"/>
      <c r="L12" s="71"/>
      <c r="M12" s="71"/>
      <c r="N12" s="553" t="s">
        <v>74</v>
      </c>
      <c r="O12" s="553"/>
      <c r="P12" s="553"/>
      <c r="Q12" s="553"/>
    </row>
    <row r="13" spans="1:17">
      <c r="A13" s="71"/>
      <c r="B13" s="156" t="s">
        <v>75</v>
      </c>
      <c r="C13" s="172" t="s">
        <v>76</v>
      </c>
      <c r="D13" s="158"/>
      <c r="E13" s="158"/>
      <c r="F13" s="158"/>
      <c r="G13" s="71"/>
      <c r="H13" s="71"/>
      <c r="I13" s="71"/>
      <c r="J13" s="71"/>
      <c r="K13" s="71"/>
      <c r="L13" s="71"/>
      <c r="M13" s="71"/>
      <c r="N13" s="159" t="s">
        <v>75</v>
      </c>
      <c r="O13" s="174" t="s">
        <v>77</v>
      </c>
      <c r="P13" s="160"/>
      <c r="Q13" s="160"/>
    </row>
    <row r="14" spans="1:17">
      <c r="A14" s="71"/>
      <c r="B14" s="156" t="s">
        <v>78</v>
      </c>
      <c r="C14" s="173"/>
      <c r="D14" s="161"/>
      <c r="E14" s="161"/>
      <c r="F14" s="161"/>
      <c r="G14" s="71"/>
      <c r="H14" s="71"/>
      <c r="I14" s="71"/>
      <c r="J14" s="71"/>
      <c r="K14" s="71"/>
      <c r="L14" s="71"/>
      <c r="M14" s="71"/>
      <c r="N14" s="159" t="s">
        <v>78</v>
      </c>
      <c r="O14" s="174" t="s">
        <v>79</v>
      </c>
      <c r="P14" s="160"/>
      <c r="Q14" s="160"/>
    </row>
    <row r="15" spans="1:17">
      <c r="A15" s="71"/>
      <c r="B15" s="156" t="s">
        <v>80</v>
      </c>
      <c r="C15" s="172"/>
      <c r="D15" s="158"/>
      <c r="E15" s="158"/>
      <c r="F15" s="158"/>
      <c r="G15" s="71"/>
      <c r="H15" s="71"/>
      <c r="I15" s="71"/>
      <c r="J15" s="71"/>
      <c r="K15" s="71"/>
      <c r="L15" s="71"/>
      <c r="M15" s="71"/>
      <c r="N15" s="159" t="s">
        <v>80</v>
      </c>
      <c r="O15" s="174" t="s">
        <v>81</v>
      </c>
      <c r="P15" s="160"/>
      <c r="Q15" s="160"/>
    </row>
    <row r="16" spans="1:17">
      <c r="A16" s="71"/>
      <c r="B16" s="156" t="s">
        <v>82</v>
      </c>
      <c r="C16" s="173"/>
      <c r="D16" s="161"/>
      <c r="E16" s="161"/>
      <c r="F16" s="161"/>
      <c r="G16" s="71"/>
      <c r="H16" s="71"/>
      <c r="I16" s="71"/>
      <c r="J16" s="71"/>
      <c r="K16" s="71"/>
      <c r="L16" s="71"/>
      <c r="M16" s="71"/>
      <c r="N16" s="159" t="s">
        <v>82</v>
      </c>
      <c r="O16" s="174" t="s">
        <v>83</v>
      </c>
      <c r="P16" s="160"/>
      <c r="Q16" s="160"/>
    </row>
    <row r="17" spans="1:29">
      <c r="A17" s="71"/>
      <c r="B17" s="156" t="s">
        <v>84</v>
      </c>
      <c r="C17" s="172"/>
      <c r="D17" s="158"/>
      <c r="E17" s="158"/>
      <c r="F17" s="158"/>
      <c r="G17" s="71"/>
      <c r="H17" s="71"/>
      <c r="I17" s="71"/>
      <c r="J17" s="71"/>
      <c r="K17" s="71"/>
      <c r="L17" s="71"/>
      <c r="M17" s="71"/>
      <c r="N17" s="159"/>
      <c r="O17" s="160"/>
      <c r="P17" s="160"/>
      <c r="Q17" s="160"/>
    </row>
    <row r="18" spans="1:29">
      <c r="A18" s="71"/>
      <c r="B18" s="156" t="s">
        <v>85</v>
      </c>
      <c r="C18" s="173"/>
      <c r="D18" s="161"/>
      <c r="E18" s="161"/>
      <c r="F18" s="161"/>
      <c r="G18" s="71"/>
      <c r="H18" s="71"/>
      <c r="I18" s="71"/>
      <c r="J18" s="71"/>
      <c r="K18" s="71"/>
      <c r="L18" s="71"/>
      <c r="M18" s="71"/>
      <c r="N18" s="71"/>
      <c r="O18" s="71"/>
      <c r="P18" s="71"/>
      <c r="Q18" s="71"/>
    </row>
    <row r="19" spans="1:29">
      <c r="A19" s="71"/>
      <c r="B19" s="156" t="s">
        <v>86</v>
      </c>
      <c r="C19" s="172"/>
      <c r="D19" s="158"/>
      <c r="E19" s="158"/>
      <c r="F19" s="158"/>
      <c r="G19" s="71"/>
      <c r="H19" s="71"/>
      <c r="I19" s="71"/>
      <c r="J19" s="71"/>
      <c r="K19" s="71"/>
      <c r="L19" s="71"/>
      <c r="M19" s="71"/>
      <c r="N19" s="71"/>
      <c r="O19" s="71"/>
      <c r="P19" s="71"/>
      <c r="Q19" s="71"/>
    </row>
    <row r="20" spans="1:29">
      <c r="A20" s="71"/>
      <c r="B20" s="71"/>
      <c r="C20" s="71"/>
      <c r="D20" s="71"/>
      <c r="E20" s="71"/>
      <c r="F20" s="71"/>
      <c r="G20" s="71"/>
      <c r="H20" s="71"/>
      <c r="I20" s="71"/>
      <c r="J20" s="71"/>
      <c r="K20" s="71"/>
      <c r="L20" s="71"/>
      <c r="M20" s="71"/>
      <c r="N20" s="71"/>
      <c r="O20" s="71"/>
      <c r="P20" s="71"/>
      <c r="Q20" s="71"/>
    </row>
    <row r="21" spans="1:29">
      <c r="A21" s="71"/>
      <c r="B21" s="71"/>
      <c r="C21" s="71"/>
      <c r="D21" s="71"/>
      <c r="E21" s="71"/>
      <c r="F21" s="71"/>
      <c r="G21" s="71"/>
      <c r="H21" s="71"/>
      <c r="I21" s="71"/>
      <c r="J21" s="71"/>
      <c r="K21" s="71"/>
      <c r="L21" s="71"/>
      <c r="M21" s="71"/>
      <c r="N21" s="71"/>
      <c r="O21" s="71"/>
      <c r="P21" s="71"/>
      <c r="Q21" s="71"/>
    </row>
    <row r="22" spans="1:29" ht="39.950000000000003" customHeight="1">
      <c r="A22" s="548" t="s">
        <v>53</v>
      </c>
      <c r="B22" s="551" t="s">
        <v>90</v>
      </c>
      <c r="C22" s="532" t="str">
        <f>IF(C13="","",C13)</f>
        <v>pemahaman konsep</v>
      </c>
      <c r="D22" s="532" t="str">
        <f>IF(C14="","",C14)</f>
        <v/>
      </c>
      <c r="E22" s="532" t="str">
        <f>IF(C15="","",C15)</f>
        <v/>
      </c>
      <c r="F22" s="532" t="str">
        <f>IF(C16="","",C16)</f>
        <v/>
      </c>
      <c r="G22" s="532" t="str">
        <f>IF(C17="","",C17)</f>
        <v/>
      </c>
      <c r="H22" s="532" t="str">
        <f>IF(C18="","",C18)</f>
        <v/>
      </c>
      <c r="I22" s="532" t="str">
        <f>IF(C19="","",C19)</f>
        <v/>
      </c>
      <c r="J22" s="534" t="s">
        <v>64</v>
      </c>
      <c r="K22" s="534" t="s">
        <v>64</v>
      </c>
      <c r="L22" s="530" t="s">
        <v>58</v>
      </c>
      <c r="M22" s="530" t="s">
        <v>58</v>
      </c>
      <c r="N22" s="530" t="s">
        <v>87</v>
      </c>
      <c r="O22" s="530" t="s">
        <v>59</v>
      </c>
      <c r="P22" s="530" t="s">
        <v>88</v>
      </c>
      <c r="Q22" s="71"/>
    </row>
    <row r="23" spans="1:29" ht="39.950000000000003" customHeight="1">
      <c r="A23" s="549"/>
      <c r="B23" s="552"/>
      <c r="C23" s="533"/>
      <c r="D23" s="533"/>
      <c r="E23" s="533"/>
      <c r="F23" s="533"/>
      <c r="G23" s="533"/>
      <c r="H23" s="533"/>
      <c r="I23" s="533"/>
      <c r="J23" s="535"/>
      <c r="K23" s="535"/>
      <c r="L23" s="531"/>
      <c r="M23" s="531"/>
      <c r="N23" s="531"/>
      <c r="O23" s="531"/>
      <c r="P23" s="531"/>
      <c r="Q23" s="71"/>
    </row>
    <row r="24" spans="1:29">
      <c r="A24" s="549"/>
      <c r="B24" s="162" t="s">
        <v>91</v>
      </c>
      <c r="C24" s="175">
        <v>4</v>
      </c>
      <c r="D24" s="176"/>
      <c r="E24" s="176"/>
      <c r="F24" s="176"/>
      <c r="G24" s="176"/>
      <c r="H24" s="176"/>
      <c r="I24" s="176"/>
      <c r="J24" s="163">
        <f>IF(SUM(C24:I24)="","",SUM(C24:I24))</f>
        <v>4</v>
      </c>
      <c r="K24" s="164">
        <f>IF(J24=0,"",J24)</f>
        <v>4</v>
      </c>
      <c r="L24" s="163"/>
      <c r="M24" s="163"/>
      <c r="N24" s="163"/>
      <c r="O24" s="163"/>
      <c r="P24" s="163"/>
      <c r="Q24" s="71"/>
      <c r="S24" s="524" t="s">
        <v>16</v>
      </c>
      <c r="T24" s="524"/>
      <c r="U24" s="524"/>
      <c r="V24" s="524"/>
      <c r="W24" s="524"/>
      <c r="X24" s="524"/>
      <c r="Y24" s="524"/>
      <c r="Z24" s="524"/>
      <c r="AA24" s="524"/>
      <c r="AB24" s="524"/>
      <c r="AC24" s="524"/>
    </row>
    <row r="25" spans="1:29">
      <c r="A25" s="550"/>
      <c r="B25" s="165" t="s">
        <v>1</v>
      </c>
      <c r="C25" s="166"/>
      <c r="D25" s="167"/>
      <c r="E25" s="167"/>
      <c r="F25" s="167"/>
      <c r="G25" s="167"/>
      <c r="H25" s="167"/>
      <c r="I25" s="167"/>
      <c r="J25" s="167"/>
      <c r="K25" s="167"/>
      <c r="L25" s="167"/>
      <c r="M25" s="167"/>
      <c r="N25" s="167"/>
      <c r="O25" s="167"/>
      <c r="P25" s="168"/>
      <c r="Q25" s="71"/>
      <c r="S25" s="93" t="s">
        <v>17</v>
      </c>
      <c r="T25" s="525" t="s">
        <v>9</v>
      </c>
      <c r="U25" s="526"/>
      <c r="V25" s="527"/>
      <c r="W25" s="528" t="s">
        <v>4</v>
      </c>
      <c r="X25" s="528"/>
      <c r="Y25" s="528"/>
      <c r="Z25" s="529" t="s">
        <v>5</v>
      </c>
      <c r="AA25" s="529"/>
      <c r="AB25" s="529"/>
      <c r="AC25" s="529"/>
    </row>
    <row r="26" spans="1:29" ht="16.5">
      <c r="A26" s="125">
        <v>1</v>
      </c>
      <c r="B26" s="132" t="str">
        <f>Formatif!B28</f>
        <v>AL MUZADDIL</v>
      </c>
      <c r="C26" s="177"/>
      <c r="D26" s="177"/>
      <c r="E26" s="177"/>
      <c r="F26" s="177"/>
      <c r="G26" s="177"/>
      <c r="H26" s="177"/>
      <c r="I26" s="177"/>
      <c r="J26" s="130">
        <f>IF(SUM(C26:I26)="","",SUM(C26:I26))</f>
        <v>0</v>
      </c>
      <c r="K26" s="130" t="str">
        <f>IF(J26=0,"",J26)</f>
        <v/>
      </c>
      <c r="L26" s="130" t="str">
        <f>IFERROR((K26/$K$24)*100,"")</f>
        <v/>
      </c>
      <c r="M26" s="101" t="str">
        <f>IFERROR(ROUND(IF(L26="","",L26),0),"")</f>
        <v/>
      </c>
      <c r="N26" s="144" t="str">
        <f>IF(M26&lt;$V$29,"1",IF(M26&lt;$V$28,"2",IF(M26&lt;$V$27,"3",IF(M26&lt;$V$26,"4",""))))</f>
        <v/>
      </c>
      <c r="O26" s="144" t="str">
        <f>IF(M26&lt;$V$29,"D",IF(M26&lt;$V$28,"C",IF(M26&lt;$V$27,"B",IF(M26&lt;$V$26,"A",""))))</f>
        <v/>
      </c>
      <c r="P26" s="102" t="str">
        <f>IF(M26="","",IF(M26&lt;$T$28,"Belum Tuntas","Tuntas"))</f>
        <v/>
      </c>
      <c r="Q26" s="71"/>
      <c r="S26" s="93" t="s">
        <v>18</v>
      </c>
      <c r="T26" s="94">
        <f>Formatif!BG29</f>
        <v>0</v>
      </c>
      <c r="U26" s="95" t="s">
        <v>122</v>
      </c>
      <c r="V26" s="94">
        <v>101</v>
      </c>
      <c r="W26" s="96">
        <f>T26</f>
        <v>0</v>
      </c>
      <c r="X26" s="97" t="s">
        <v>122</v>
      </c>
      <c r="Y26" s="96">
        <f>V26</f>
        <v>101</v>
      </c>
      <c r="Z26" s="98" t="s">
        <v>22</v>
      </c>
      <c r="AA26" s="99" t="s">
        <v>23</v>
      </c>
      <c r="AB26" s="115">
        <v>4</v>
      </c>
      <c r="AC26" s="100" t="s">
        <v>24</v>
      </c>
    </row>
    <row r="27" spans="1:29" ht="16.5">
      <c r="A27" s="125">
        <v>2</v>
      </c>
      <c r="B27" s="132" t="str">
        <f>Formatif!B29</f>
        <v>AMANDA</v>
      </c>
      <c r="C27" s="177"/>
      <c r="D27" s="177"/>
      <c r="E27" s="177"/>
      <c r="F27" s="177"/>
      <c r="G27" s="177"/>
      <c r="H27" s="177"/>
      <c r="I27" s="177"/>
      <c r="J27" s="130">
        <f t="shared" ref="J27:J60" si="0">IF(SUM(C27:I27)="","",SUM(C27:I27))</f>
        <v>0</v>
      </c>
      <c r="K27" s="130" t="str">
        <f t="shared" ref="K27:K60" si="1">IF(J27=0,"",J27)</f>
        <v/>
      </c>
      <c r="L27" s="130" t="str">
        <f t="shared" ref="L27:L60" si="2">IFERROR((K27/$K$24)*100,"")</f>
        <v/>
      </c>
      <c r="M27" s="101" t="str">
        <f t="shared" ref="M27:M60" si="3">IFERROR(ROUND(IF(L27="","",L27),0),"")</f>
        <v/>
      </c>
      <c r="N27" s="144" t="str">
        <f t="shared" ref="N27:N60" si="4">IF(M27&lt;$V$29,"1",IF(M27&lt;$V$28,"2",IF(M27&lt;$V$27,"3",IF(M27&lt;$V$26,"4",""))))</f>
        <v/>
      </c>
      <c r="O27" s="144" t="str">
        <f t="shared" ref="O27:O60" si="5">IF(M27&lt;$V$29,"D",IF(M27&lt;$V$28,"C",IF(M27&lt;$V$27,"B",IF(M27&lt;$V$26,"A",""))))</f>
        <v/>
      </c>
      <c r="P27" s="102" t="str">
        <f t="shared" ref="P27:P60" si="6">IF(M27="","",IF(M27&lt;$T$28,"Belum Tuntas","Tuntas"))</f>
        <v/>
      </c>
      <c r="Q27" s="71"/>
      <c r="S27" s="93" t="s">
        <v>19</v>
      </c>
      <c r="T27" s="94">
        <f>Formatif!BG30</f>
        <v>0</v>
      </c>
      <c r="U27" s="95" t="s">
        <v>122</v>
      </c>
      <c r="V27" s="94">
        <f>T26</f>
        <v>0</v>
      </c>
      <c r="W27" s="96">
        <f>T27</f>
        <v>0</v>
      </c>
      <c r="X27" s="97" t="s">
        <v>122</v>
      </c>
      <c r="Y27" s="96">
        <f>T26</f>
        <v>0</v>
      </c>
      <c r="Z27" s="98" t="s">
        <v>22</v>
      </c>
      <c r="AA27" s="99" t="s">
        <v>23</v>
      </c>
      <c r="AB27" s="115">
        <v>3</v>
      </c>
      <c r="AC27" s="100" t="s">
        <v>19</v>
      </c>
    </row>
    <row r="28" spans="1:29" ht="16.5">
      <c r="A28" s="125">
        <v>3</v>
      </c>
      <c r="B28" s="132" t="str">
        <f>Formatif!B30</f>
        <v>DEDEN SAPUTRA</v>
      </c>
      <c r="C28" s="177"/>
      <c r="D28" s="177"/>
      <c r="E28" s="177"/>
      <c r="F28" s="177"/>
      <c r="G28" s="177"/>
      <c r="H28" s="177"/>
      <c r="I28" s="177"/>
      <c r="J28" s="130">
        <f t="shared" si="0"/>
        <v>0</v>
      </c>
      <c r="K28" s="130" t="str">
        <f t="shared" si="1"/>
        <v/>
      </c>
      <c r="L28" s="130" t="str">
        <f t="shared" si="2"/>
        <v/>
      </c>
      <c r="M28" s="101" t="str">
        <f t="shared" si="3"/>
        <v/>
      </c>
      <c r="N28" s="144" t="str">
        <f t="shared" si="4"/>
        <v/>
      </c>
      <c r="O28" s="144" t="str">
        <f t="shared" si="5"/>
        <v/>
      </c>
      <c r="P28" s="102" t="str">
        <f t="shared" si="6"/>
        <v/>
      </c>
      <c r="Q28" s="71"/>
      <c r="S28" s="93" t="s">
        <v>20</v>
      </c>
      <c r="T28" s="94">
        <f>Formatif!BG31</f>
        <v>0</v>
      </c>
      <c r="U28" s="95" t="s">
        <v>122</v>
      </c>
      <c r="V28" s="94">
        <f>T27</f>
        <v>0</v>
      </c>
      <c r="W28" s="96">
        <f>T28</f>
        <v>0</v>
      </c>
      <c r="X28" s="97" t="s">
        <v>122</v>
      </c>
      <c r="Y28" s="96">
        <f>T27</f>
        <v>0</v>
      </c>
      <c r="Z28" s="98" t="s">
        <v>22</v>
      </c>
      <c r="AA28" s="99" t="s">
        <v>23</v>
      </c>
      <c r="AB28" s="115">
        <v>2</v>
      </c>
      <c r="AC28" s="100" t="s">
        <v>20</v>
      </c>
    </row>
    <row r="29" spans="1:29" ht="16.5">
      <c r="A29" s="125">
        <v>4</v>
      </c>
      <c r="B29" s="132" t="str">
        <f>Formatif!B31</f>
        <v>DEVIANA</v>
      </c>
      <c r="C29" s="177"/>
      <c r="D29" s="177"/>
      <c r="E29" s="177"/>
      <c r="F29" s="177"/>
      <c r="G29" s="177"/>
      <c r="H29" s="177"/>
      <c r="I29" s="177"/>
      <c r="J29" s="130">
        <f t="shared" si="0"/>
        <v>0</v>
      </c>
      <c r="K29" s="130" t="str">
        <f t="shared" si="1"/>
        <v/>
      </c>
      <c r="L29" s="130" t="str">
        <f t="shared" si="2"/>
        <v/>
      </c>
      <c r="M29" s="101" t="str">
        <f t="shared" si="3"/>
        <v/>
      </c>
      <c r="N29" s="144" t="str">
        <f t="shared" si="4"/>
        <v/>
      </c>
      <c r="O29" s="144" t="str">
        <f t="shared" si="5"/>
        <v/>
      </c>
      <c r="P29" s="102" t="str">
        <f t="shared" si="6"/>
        <v/>
      </c>
      <c r="Q29" s="71"/>
      <c r="S29" s="93" t="s">
        <v>21</v>
      </c>
      <c r="T29" s="94">
        <f>Formatif!BG32</f>
        <v>0</v>
      </c>
      <c r="U29" s="95" t="s">
        <v>122</v>
      </c>
      <c r="V29" s="94">
        <f>T28</f>
        <v>0</v>
      </c>
      <c r="W29" s="96">
        <f>T29</f>
        <v>0</v>
      </c>
      <c r="X29" s="97" t="s">
        <v>122</v>
      </c>
      <c r="Y29" s="96">
        <f>T28</f>
        <v>0</v>
      </c>
      <c r="Z29" s="98" t="s">
        <v>22</v>
      </c>
      <c r="AA29" s="99" t="s">
        <v>23</v>
      </c>
      <c r="AB29" s="115">
        <v>1</v>
      </c>
      <c r="AC29" s="100" t="s">
        <v>25</v>
      </c>
    </row>
    <row r="30" spans="1:29" ht="15.75">
      <c r="A30" s="125">
        <v>5</v>
      </c>
      <c r="B30" s="132" t="str">
        <f>Formatif!B32</f>
        <v>EKA USMAN</v>
      </c>
      <c r="C30" s="177"/>
      <c r="D30" s="177"/>
      <c r="E30" s="177"/>
      <c r="F30" s="177"/>
      <c r="G30" s="177"/>
      <c r="H30" s="177"/>
      <c r="I30" s="177"/>
      <c r="J30" s="130">
        <f t="shared" si="0"/>
        <v>0</v>
      </c>
      <c r="K30" s="130" t="str">
        <f t="shared" si="1"/>
        <v/>
      </c>
      <c r="L30" s="130" t="str">
        <f t="shared" si="2"/>
        <v/>
      </c>
      <c r="M30" s="101" t="str">
        <f t="shared" si="3"/>
        <v/>
      </c>
      <c r="N30" s="144" t="str">
        <f t="shared" si="4"/>
        <v/>
      </c>
      <c r="O30" s="144" t="str">
        <f t="shared" si="5"/>
        <v/>
      </c>
      <c r="P30" s="102" t="str">
        <f t="shared" si="6"/>
        <v/>
      </c>
      <c r="Q30" s="71"/>
    </row>
    <row r="31" spans="1:29" ht="15.75">
      <c r="A31" s="125">
        <v>6</v>
      </c>
      <c r="B31" s="132" t="str">
        <f>Formatif!B33</f>
        <v>ELISA RAHWATI</v>
      </c>
      <c r="C31" s="177"/>
      <c r="D31" s="177"/>
      <c r="E31" s="177"/>
      <c r="F31" s="177"/>
      <c r="G31" s="177"/>
      <c r="H31" s="177"/>
      <c r="I31" s="177"/>
      <c r="J31" s="130">
        <f t="shared" si="0"/>
        <v>0</v>
      </c>
      <c r="K31" s="130" t="str">
        <f t="shared" si="1"/>
        <v/>
      </c>
      <c r="L31" s="130" t="str">
        <f t="shared" si="2"/>
        <v/>
      </c>
      <c r="M31" s="101" t="str">
        <f t="shared" si="3"/>
        <v/>
      </c>
      <c r="N31" s="144" t="str">
        <f t="shared" si="4"/>
        <v/>
      </c>
      <c r="O31" s="144" t="str">
        <f t="shared" si="5"/>
        <v/>
      </c>
      <c r="P31" s="102" t="str">
        <f t="shared" si="6"/>
        <v/>
      </c>
      <c r="Q31" s="71"/>
    </row>
    <row r="32" spans="1:29" ht="15.75">
      <c r="A32" s="125">
        <v>7</v>
      </c>
      <c r="B32" s="132" t="str">
        <f>Formatif!B34</f>
        <v>ESSY PUAN MAHARANI</v>
      </c>
      <c r="C32" s="177"/>
      <c r="D32" s="177"/>
      <c r="E32" s="177"/>
      <c r="F32" s="177"/>
      <c r="G32" s="177"/>
      <c r="H32" s="177"/>
      <c r="I32" s="177"/>
      <c r="J32" s="130">
        <f t="shared" si="0"/>
        <v>0</v>
      </c>
      <c r="K32" s="130" t="str">
        <f t="shared" si="1"/>
        <v/>
      </c>
      <c r="L32" s="130" t="str">
        <f t="shared" si="2"/>
        <v/>
      </c>
      <c r="M32" s="101" t="str">
        <f t="shared" si="3"/>
        <v/>
      </c>
      <c r="N32" s="144" t="str">
        <f t="shared" si="4"/>
        <v/>
      </c>
      <c r="O32" s="144" t="str">
        <f t="shared" si="5"/>
        <v/>
      </c>
      <c r="P32" s="102" t="str">
        <f t="shared" si="6"/>
        <v/>
      </c>
      <c r="Q32" s="71"/>
    </row>
    <row r="33" spans="1:17" ht="15.75">
      <c r="A33" s="125">
        <v>8</v>
      </c>
      <c r="B33" s="132" t="str">
        <f>Formatif!B35</f>
        <v>FAUJHAN RAMADHAN</v>
      </c>
      <c r="C33" s="177"/>
      <c r="D33" s="177"/>
      <c r="E33" s="177"/>
      <c r="F33" s="177"/>
      <c r="G33" s="177"/>
      <c r="H33" s="177"/>
      <c r="I33" s="177"/>
      <c r="J33" s="130">
        <f t="shared" si="0"/>
        <v>0</v>
      </c>
      <c r="K33" s="130" t="str">
        <f t="shared" si="1"/>
        <v/>
      </c>
      <c r="L33" s="130" t="str">
        <f t="shared" si="2"/>
        <v/>
      </c>
      <c r="M33" s="101" t="str">
        <f t="shared" si="3"/>
        <v/>
      </c>
      <c r="N33" s="144" t="str">
        <f t="shared" si="4"/>
        <v/>
      </c>
      <c r="O33" s="144" t="str">
        <f t="shared" si="5"/>
        <v/>
      </c>
      <c r="P33" s="102" t="str">
        <f t="shared" si="6"/>
        <v/>
      </c>
      <c r="Q33" s="71"/>
    </row>
    <row r="34" spans="1:17" ht="15.75">
      <c r="A34" s="125">
        <v>9</v>
      </c>
      <c r="B34" s="132" t="str">
        <f>Formatif!B36</f>
        <v>FIDO HARDIANTI</v>
      </c>
      <c r="C34" s="177"/>
      <c r="D34" s="177"/>
      <c r="E34" s="177"/>
      <c r="F34" s="177"/>
      <c r="G34" s="177"/>
      <c r="H34" s="177"/>
      <c r="I34" s="177"/>
      <c r="J34" s="130">
        <f t="shared" si="0"/>
        <v>0</v>
      </c>
      <c r="K34" s="130" t="str">
        <f t="shared" si="1"/>
        <v/>
      </c>
      <c r="L34" s="130" t="str">
        <f t="shared" si="2"/>
        <v/>
      </c>
      <c r="M34" s="101" t="str">
        <f t="shared" si="3"/>
        <v/>
      </c>
      <c r="N34" s="144" t="str">
        <f t="shared" si="4"/>
        <v/>
      </c>
      <c r="O34" s="144" t="str">
        <f t="shared" si="5"/>
        <v/>
      </c>
      <c r="P34" s="102" t="str">
        <f t="shared" si="6"/>
        <v/>
      </c>
      <c r="Q34" s="71"/>
    </row>
    <row r="35" spans="1:17" ht="15.75">
      <c r="A35" s="125">
        <v>10</v>
      </c>
      <c r="B35" s="132" t="str">
        <f>Formatif!B37</f>
        <v>FIRAN RAMADHAN</v>
      </c>
      <c r="C35" s="177"/>
      <c r="D35" s="177"/>
      <c r="E35" s="177"/>
      <c r="F35" s="177"/>
      <c r="G35" s="177"/>
      <c r="H35" s="177"/>
      <c r="I35" s="177"/>
      <c r="J35" s="130">
        <f t="shared" si="0"/>
        <v>0</v>
      </c>
      <c r="K35" s="130" t="str">
        <f t="shared" si="1"/>
        <v/>
      </c>
      <c r="L35" s="130" t="str">
        <f t="shared" si="2"/>
        <v/>
      </c>
      <c r="M35" s="101" t="str">
        <f t="shared" si="3"/>
        <v/>
      </c>
      <c r="N35" s="144" t="str">
        <f t="shared" si="4"/>
        <v/>
      </c>
      <c r="O35" s="144" t="str">
        <f t="shared" si="5"/>
        <v/>
      </c>
      <c r="P35" s="102" t="str">
        <f t="shared" si="6"/>
        <v/>
      </c>
      <c r="Q35" s="71"/>
    </row>
    <row r="36" spans="1:17" ht="15.75">
      <c r="A36" s="125">
        <v>11</v>
      </c>
      <c r="B36" s="132" t="str">
        <f>Formatif!B38</f>
        <v>LINDA PUTRI ANJANI</v>
      </c>
      <c r="C36" s="177"/>
      <c r="D36" s="177"/>
      <c r="E36" s="177"/>
      <c r="F36" s="177"/>
      <c r="G36" s="177"/>
      <c r="H36" s="177"/>
      <c r="I36" s="177"/>
      <c r="J36" s="130">
        <f t="shared" si="0"/>
        <v>0</v>
      </c>
      <c r="K36" s="130" t="str">
        <f t="shared" si="1"/>
        <v/>
      </c>
      <c r="L36" s="130" t="str">
        <f t="shared" si="2"/>
        <v/>
      </c>
      <c r="M36" s="101" t="str">
        <f t="shared" si="3"/>
        <v/>
      </c>
      <c r="N36" s="144" t="str">
        <f t="shared" si="4"/>
        <v/>
      </c>
      <c r="O36" s="144" t="str">
        <f t="shared" si="5"/>
        <v/>
      </c>
      <c r="P36" s="102" t="str">
        <f t="shared" si="6"/>
        <v/>
      </c>
      <c r="Q36" s="71"/>
    </row>
    <row r="37" spans="1:17" ht="15.75">
      <c r="A37" s="125">
        <v>12</v>
      </c>
      <c r="B37" s="132" t="str">
        <f>Formatif!B39</f>
        <v>M. RISKI</v>
      </c>
      <c r="C37" s="177"/>
      <c r="D37" s="177"/>
      <c r="E37" s="177"/>
      <c r="F37" s="177"/>
      <c r="G37" s="177"/>
      <c r="H37" s="177"/>
      <c r="I37" s="177"/>
      <c r="J37" s="130">
        <f t="shared" si="0"/>
        <v>0</v>
      </c>
      <c r="K37" s="130" t="str">
        <f t="shared" si="1"/>
        <v/>
      </c>
      <c r="L37" s="130" t="str">
        <f t="shared" si="2"/>
        <v/>
      </c>
      <c r="M37" s="101" t="str">
        <f t="shared" si="3"/>
        <v/>
      </c>
      <c r="N37" s="144" t="str">
        <f t="shared" si="4"/>
        <v/>
      </c>
      <c r="O37" s="144" t="str">
        <f t="shared" si="5"/>
        <v/>
      </c>
      <c r="P37" s="102" t="str">
        <f t="shared" si="6"/>
        <v/>
      </c>
      <c r="Q37" s="71"/>
    </row>
    <row r="38" spans="1:17" ht="15.75">
      <c r="A38" s="125">
        <v>13</v>
      </c>
      <c r="B38" s="132" t="str">
        <f>Formatif!B40</f>
        <v>M. ZAINUL DRAJAT</v>
      </c>
      <c r="C38" s="177"/>
      <c r="D38" s="177"/>
      <c r="E38" s="177"/>
      <c r="F38" s="177"/>
      <c r="G38" s="177"/>
      <c r="H38" s="177"/>
      <c r="I38" s="177"/>
      <c r="J38" s="130">
        <f t="shared" si="0"/>
        <v>0</v>
      </c>
      <c r="K38" s="130" t="str">
        <f t="shared" si="1"/>
        <v/>
      </c>
      <c r="L38" s="130" t="str">
        <f t="shared" si="2"/>
        <v/>
      </c>
      <c r="M38" s="101" t="str">
        <f t="shared" si="3"/>
        <v/>
      </c>
      <c r="N38" s="144" t="str">
        <f t="shared" si="4"/>
        <v/>
      </c>
      <c r="O38" s="144" t="str">
        <f t="shared" si="5"/>
        <v/>
      </c>
      <c r="P38" s="102" t="str">
        <f t="shared" si="6"/>
        <v/>
      </c>
      <c r="Q38" s="71"/>
    </row>
    <row r="39" spans="1:17" ht="15.75">
      <c r="A39" s="125">
        <v>14</v>
      </c>
      <c r="B39" s="132" t="str">
        <f>Formatif!B41</f>
        <v>MUHAMMAD AMAR TAUFIK</v>
      </c>
      <c r="C39" s="177"/>
      <c r="D39" s="177"/>
      <c r="E39" s="177"/>
      <c r="F39" s="177"/>
      <c r="G39" s="177"/>
      <c r="H39" s="177"/>
      <c r="I39" s="177"/>
      <c r="J39" s="130">
        <f t="shared" si="0"/>
        <v>0</v>
      </c>
      <c r="K39" s="130" t="str">
        <f t="shared" si="1"/>
        <v/>
      </c>
      <c r="L39" s="130" t="str">
        <f t="shared" si="2"/>
        <v/>
      </c>
      <c r="M39" s="101" t="str">
        <f t="shared" si="3"/>
        <v/>
      </c>
      <c r="N39" s="144" t="str">
        <f t="shared" si="4"/>
        <v/>
      </c>
      <c r="O39" s="144" t="str">
        <f t="shared" si="5"/>
        <v/>
      </c>
      <c r="P39" s="102" t="str">
        <f t="shared" si="6"/>
        <v/>
      </c>
      <c r="Q39" s="71"/>
    </row>
    <row r="40" spans="1:17" ht="15.75">
      <c r="A40" s="125">
        <v>15</v>
      </c>
      <c r="B40" s="132" t="str">
        <f>Formatif!B42</f>
        <v>MUHAMMAD FITRAH</v>
      </c>
      <c r="C40" s="177"/>
      <c r="D40" s="177"/>
      <c r="E40" s="177"/>
      <c r="F40" s="177"/>
      <c r="G40" s="177"/>
      <c r="H40" s="177"/>
      <c r="I40" s="177"/>
      <c r="J40" s="130">
        <f t="shared" si="0"/>
        <v>0</v>
      </c>
      <c r="K40" s="130" t="str">
        <f t="shared" si="1"/>
        <v/>
      </c>
      <c r="L40" s="130" t="str">
        <f t="shared" si="2"/>
        <v/>
      </c>
      <c r="M40" s="101" t="str">
        <f t="shared" si="3"/>
        <v/>
      </c>
      <c r="N40" s="144" t="str">
        <f t="shared" si="4"/>
        <v/>
      </c>
      <c r="O40" s="144" t="str">
        <f t="shared" si="5"/>
        <v/>
      </c>
      <c r="P40" s="102" t="str">
        <f t="shared" si="6"/>
        <v/>
      </c>
      <c r="Q40" s="71"/>
    </row>
    <row r="41" spans="1:17" ht="15.75">
      <c r="A41" s="125">
        <v>16</v>
      </c>
      <c r="B41" s="132" t="str">
        <f>Formatif!B43</f>
        <v>NUR SELFIRA</v>
      </c>
      <c r="C41" s="177"/>
      <c r="D41" s="177"/>
      <c r="E41" s="177"/>
      <c r="F41" s="177"/>
      <c r="G41" s="177"/>
      <c r="H41" s="177"/>
      <c r="I41" s="177"/>
      <c r="J41" s="130">
        <f t="shared" si="0"/>
        <v>0</v>
      </c>
      <c r="K41" s="130" t="str">
        <f t="shared" si="1"/>
        <v/>
      </c>
      <c r="L41" s="130" t="str">
        <f t="shared" si="2"/>
        <v/>
      </c>
      <c r="M41" s="101" t="str">
        <f t="shared" si="3"/>
        <v/>
      </c>
      <c r="N41" s="144" t="str">
        <f t="shared" si="4"/>
        <v/>
      </c>
      <c r="O41" s="144" t="str">
        <f t="shared" si="5"/>
        <v/>
      </c>
      <c r="P41" s="102" t="str">
        <f t="shared" si="6"/>
        <v/>
      </c>
      <c r="Q41" s="71"/>
    </row>
    <row r="42" spans="1:17" ht="15.75">
      <c r="A42" s="125">
        <v>17</v>
      </c>
      <c r="B42" s="132" t="str">
        <f>Formatif!B44</f>
        <v>NUR WULAN RAMADHAN</v>
      </c>
      <c r="C42" s="177"/>
      <c r="D42" s="177"/>
      <c r="E42" s="177"/>
      <c r="F42" s="177"/>
      <c r="G42" s="177"/>
      <c r="H42" s="177"/>
      <c r="I42" s="177"/>
      <c r="J42" s="130">
        <f t="shared" si="0"/>
        <v>0</v>
      </c>
      <c r="K42" s="130" t="str">
        <f t="shared" si="1"/>
        <v/>
      </c>
      <c r="L42" s="130" t="str">
        <f t="shared" si="2"/>
        <v/>
      </c>
      <c r="M42" s="101" t="str">
        <f t="shared" si="3"/>
        <v/>
      </c>
      <c r="N42" s="144" t="str">
        <f t="shared" si="4"/>
        <v/>
      </c>
      <c r="O42" s="144" t="str">
        <f t="shared" si="5"/>
        <v/>
      </c>
      <c r="P42" s="102" t="str">
        <f t="shared" si="6"/>
        <v/>
      </c>
      <c r="Q42" s="71"/>
    </row>
    <row r="43" spans="1:17" ht="15.75">
      <c r="A43" s="125">
        <v>18</v>
      </c>
      <c r="B43" s="132" t="str">
        <f>Formatif!B45</f>
        <v>NURAH FAZRIAH SAFITRI</v>
      </c>
      <c r="C43" s="177"/>
      <c r="D43" s="177"/>
      <c r="E43" s="177"/>
      <c r="F43" s="177"/>
      <c r="G43" s="177"/>
      <c r="H43" s="177"/>
      <c r="I43" s="177"/>
      <c r="J43" s="130">
        <f t="shared" si="0"/>
        <v>0</v>
      </c>
      <c r="K43" s="130" t="str">
        <f t="shared" si="1"/>
        <v/>
      </c>
      <c r="L43" s="130" t="str">
        <f t="shared" si="2"/>
        <v/>
      </c>
      <c r="M43" s="101" t="str">
        <f t="shared" si="3"/>
        <v/>
      </c>
      <c r="N43" s="144" t="str">
        <f t="shared" si="4"/>
        <v/>
      </c>
      <c r="O43" s="144" t="str">
        <f t="shared" si="5"/>
        <v/>
      </c>
      <c r="P43" s="102" t="str">
        <f t="shared" si="6"/>
        <v/>
      </c>
      <c r="Q43" s="71"/>
    </row>
    <row r="44" spans="1:17" ht="15.75">
      <c r="A44" s="125">
        <v>19</v>
      </c>
      <c r="B44" s="132" t="str">
        <f>Formatif!B46</f>
        <v>PUTRA</v>
      </c>
      <c r="C44" s="177"/>
      <c r="D44" s="177"/>
      <c r="E44" s="177"/>
      <c r="F44" s="177"/>
      <c r="G44" s="177"/>
      <c r="H44" s="177"/>
      <c r="I44" s="177"/>
      <c r="J44" s="130">
        <f t="shared" si="0"/>
        <v>0</v>
      </c>
      <c r="K44" s="130" t="str">
        <f t="shared" si="1"/>
        <v/>
      </c>
      <c r="L44" s="130" t="str">
        <f t="shared" si="2"/>
        <v/>
      </c>
      <c r="M44" s="101" t="str">
        <f t="shared" si="3"/>
        <v/>
      </c>
      <c r="N44" s="144" t="str">
        <f t="shared" si="4"/>
        <v/>
      </c>
      <c r="O44" s="144" t="str">
        <f t="shared" si="5"/>
        <v/>
      </c>
      <c r="P44" s="102" t="str">
        <f t="shared" si="6"/>
        <v/>
      </c>
      <c r="Q44" s="71"/>
    </row>
    <row r="45" spans="1:17" ht="15.75">
      <c r="A45" s="125">
        <v>20</v>
      </c>
      <c r="B45" s="132" t="str">
        <f>Formatif!B47</f>
        <v>PUTRI AINUN SAFIRA</v>
      </c>
      <c r="C45" s="177"/>
      <c r="D45" s="177"/>
      <c r="E45" s="177"/>
      <c r="F45" s="177"/>
      <c r="G45" s="177"/>
      <c r="H45" s="177"/>
      <c r="I45" s="177"/>
      <c r="J45" s="130">
        <f t="shared" si="0"/>
        <v>0</v>
      </c>
      <c r="K45" s="130" t="str">
        <f t="shared" si="1"/>
        <v/>
      </c>
      <c r="L45" s="130" t="str">
        <f t="shared" si="2"/>
        <v/>
      </c>
      <c r="M45" s="101" t="str">
        <f t="shared" si="3"/>
        <v/>
      </c>
      <c r="N45" s="144" t="str">
        <f t="shared" si="4"/>
        <v/>
      </c>
      <c r="O45" s="144" t="str">
        <f t="shared" si="5"/>
        <v/>
      </c>
      <c r="P45" s="102" t="str">
        <f t="shared" si="6"/>
        <v/>
      </c>
      <c r="Q45" s="71"/>
    </row>
    <row r="46" spans="1:17" ht="15.75">
      <c r="A46" s="125">
        <v>21</v>
      </c>
      <c r="B46" s="132" t="str">
        <f>Formatif!B48</f>
        <v>RAKA SAPUTRA</v>
      </c>
      <c r="C46" s="177"/>
      <c r="D46" s="177"/>
      <c r="E46" s="177"/>
      <c r="F46" s="177"/>
      <c r="G46" s="177"/>
      <c r="H46" s="177"/>
      <c r="I46" s="177"/>
      <c r="J46" s="130">
        <f t="shared" si="0"/>
        <v>0</v>
      </c>
      <c r="K46" s="130" t="str">
        <f t="shared" si="1"/>
        <v/>
      </c>
      <c r="L46" s="130" t="str">
        <f t="shared" si="2"/>
        <v/>
      </c>
      <c r="M46" s="101" t="str">
        <f t="shared" si="3"/>
        <v/>
      </c>
      <c r="N46" s="144" t="str">
        <f t="shared" si="4"/>
        <v/>
      </c>
      <c r="O46" s="144" t="str">
        <f t="shared" si="5"/>
        <v/>
      </c>
      <c r="P46" s="102" t="str">
        <f t="shared" si="6"/>
        <v/>
      </c>
      <c r="Q46" s="71"/>
    </row>
    <row r="47" spans="1:17" ht="15.75">
      <c r="A47" s="125">
        <v>22</v>
      </c>
      <c r="B47" s="132" t="str">
        <f>Formatif!B49</f>
        <v>RIDHO AHMAD PRABU</v>
      </c>
      <c r="C47" s="177"/>
      <c r="D47" s="177"/>
      <c r="E47" s="177"/>
      <c r="F47" s="177"/>
      <c r="G47" s="177"/>
      <c r="H47" s="177"/>
      <c r="I47" s="177"/>
      <c r="J47" s="130">
        <f t="shared" si="0"/>
        <v>0</v>
      </c>
      <c r="K47" s="130" t="str">
        <f t="shared" si="1"/>
        <v/>
      </c>
      <c r="L47" s="130" t="str">
        <f t="shared" si="2"/>
        <v/>
      </c>
      <c r="M47" s="101" t="str">
        <f t="shared" si="3"/>
        <v/>
      </c>
      <c r="N47" s="144" t="str">
        <f t="shared" si="4"/>
        <v/>
      </c>
      <c r="O47" s="144" t="str">
        <f t="shared" si="5"/>
        <v/>
      </c>
      <c r="P47" s="102" t="str">
        <f t="shared" si="6"/>
        <v/>
      </c>
      <c r="Q47" s="71"/>
    </row>
    <row r="48" spans="1:17" ht="15.75">
      <c r="A48" s="125">
        <v>23</v>
      </c>
      <c r="B48" s="132" t="str">
        <f>Formatif!B50</f>
        <v>DEVI RISKA</v>
      </c>
      <c r="C48" s="177"/>
      <c r="D48" s="177"/>
      <c r="E48" s="177"/>
      <c r="F48" s="177"/>
      <c r="G48" s="177"/>
      <c r="H48" s="177"/>
      <c r="I48" s="177"/>
      <c r="J48" s="130">
        <f t="shared" si="0"/>
        <v>0</v>
      </c>
      <c r="K48" s="130" t="str">
        <f t="shared" si="1"/>
        <v/>
      </c>
      <c r="L48" s="130" t="str">
        <f t="shared" si="2"/>
        <v/>
      </c>
      <c r="M48" s="101" t="str">
        <f t="shared" si="3"/>
        <v/>
      </c>
      <c r="N48" s="144" t="str">
        <f t="shared" si="4"/>
        <v/>
      </c>
      <c r="O48" s="144" t="str">
        <f t="shared" si="5"/>
        <v/>
      </c>
      <c r="P48" s="102" t="str">
        <f t="shared" si="6"/>
        <v/>
      </c>
      <c r="Q48" s="71"/>
    </row>
    <row r="49" spans="1:17" ht="15.75">
      <c r="A49" s="125">
        <v>24</v>
      </c>
      <c r="B49" s="132" t="str">
        <f>Formatif!B51</f>
        <v>ROBAN</v>
      </c>
      <c r="C49" s="177"/>
      <c r="D49" s="177"/>
      <c r="E49" s="177"/>
      <c r="F49" s="177"/>
      <c r="G49" s="177"/>
      <c r="H49" s="177"/>
      <c r="I49" s="177"/>
      <c r="J49" s="130">
        <f t="shared" si="0"/>
        <v>0</v>
      </c>
      <c r="K49" s="130" t="str">
        <f t="shared" si="1"/>
        <v/>
      </c>
      <c r="L49" s="130" t="str">
        <f t="shared" si="2"/>
        <v/>
      </c>
      <c r="M49" s="101" t="str">
        <f t="shared" si="3"/>
        <v/>
      </c>
      <c r="N49" s="144" t="str">
        <f t="shared" si="4"/>
        <v/>
      </c>
      <c r="O49" s="144" t="str">
        <f t="shared" si="5"/>
        <v/>
      </c>
      <c r="P49" s="102" t="str">
        <f t="shared" si="6"/>
        <v/>
      </c>
      <c r="Q49" s="71"/>
    </row>
    <row r="50" spans="1:17" ht="15.75">
      <c r="A50" s="125">
        <v>25</v>
      </c>
      <c r="B50" s="132" t="str">
        <f>Formatif!B52</f>
        <v>SAHRUL RAMADHAN</v>
      </c>
      <c r="C50" s="177"/>
      <c r="D50" s="177"/>
      <c r="E50" s="177"/>
      <c r="F50" s="177"/>
      <c r="G50" s="177"/>
      <c r="H50" s="177"/>
      <c r="I50" s="177"/>
      <c r="J50" s="130">
        <f t="shared" si="0"/>
        <v>0</v>
      </c>
      <c r="K50" s="130" t="str">
        <f t="shared" si="1"/>
        <v/>
      </c>
      <c r="L50" s="130" t="str">
        <f t="shared" si="2"/>
        <v/>
      </c>
      <c r="M50" s="101" t="str">
        <f t="shared" si="3"/>
        <v/>
      </c>
      <c r="N50" s="144" t="str">
        <f t="shared" si="4"/>
        <v/>
      </c>
      <c r="O50" s="144" t="str">
        <f t="shared" si="5"/>
        <v/>
      </c>
      <c r="P50" s="102" t="str">
        <f t="shared" si="6"/>
        <v/>
      </c>
      <c r="Q50" s="71"/>
    </row>
    <row r="51" spans="1:17" ht="15.75">
      <c r="A51" s="125">
        <v>26</v>
      </c>
      <c r="B51" s="132" t="str">
        <f>Formatif!B53</f>
        <v>SATIFA KHUMAIRAH</v>
      </c>
      <c r="C51" s="177"/>
      <c r="D51" s="177"/>
      <c r="E51" s="177"/>
      <c r="F51" s="177"/>
      <c r="G51" s="177"/>
      <c r="H51" s="177"/>
      <c r="I51" s="177"/>
      <c r="J51" s="130">
        <f t="shared" si="0"/>
        <v>0</v>
      </c>
      <c r="K51" s="130" t="str">
        <f t="shared" si="1"/>
        <v/>
      </c>
      <c r="L51" s="130" t="str">
        <f t="shared" si="2"/>
        <v/>
      </c>
      <c r="M51" s="101" t="str">
        <f t="shared" si="3"/>
        <v/>
      </c>
      <c r="N51" s="144" t="str">
        <f t="shared" si="4"/>
        <v/>
      </c>
      <c r="O51" s="144" t="str">
        <f t="shared" si="5"/>
        <v/>
      </c>
      <c r="P51" s="102" t="str">
        <f t="shared" si="6"/>
        <v/>
      </c>
      <c r="Q51" s="71"/>
    </row>
    <row r="52" spans="1:17" ht="15.75">
      <c r="A52" s="125">
        <v>27</v>
      </c>
      <c r="B52" s="132" t="str">
        <f>Formatif!B54</f>
        <v>SITI ASIA</v>
      </c>
      <c r="C52" s="177"/>
      <c r="D52" s="177"/>
      <c r="E52" s="177"/>
      <c r="F52" s="177"/>
      <c r="G52" s="177"/>
      <c r="H52" s="177"/>
      <c r="I52" s="177"/>
      <c r="J52" s="130">
        <f t="shared" si="0"/>
        <v>0</v>
      </c>
      <c r="K52" s="130" t="str">
        <f t="shared" si="1"/>
        <v/>
      </c>
      <c r="L52" s="130" t="str">
        <f t="shared" si="2"/>
        <v/>
      </c>
      <c r="M52" s="101" t="str">
        <f t="shared" si="3"/>
        <v/>
      </c>
      <c r="N52" s="144" t="str">
        <f t="shared" si="4"/>
        <v/>
      </c>
      <c r="O52" s="144" t="str">
        <f t="shared" si="5"/>
        <v/>
      </c>
      <c r="P52" s="102" t="str">
        <f t="shared" si="6"/>
        <v/>
      </c>
      <c r="Q52" s="71"/>
    </row>
    <row r="53" spans="1:17" ht="15.75">
      <c r="A53" s="125">
        <v>28</v>
      </c>
      <c r="B53" s="132" t="str">
        <f>Formatif!B55</f>
        <v>SURIANI</v>
      </c>
      <c r="C53" s="177"/>
      <c r="D53" s="177"/>
      <c r="E53" s="177"/>
      <c r="F53" s="177"/>
      <c r="G53" s="177"/>
      <c r="H53" s="177"/>
      <c r="I53" s="177"/>
      <c r="J53" s="130">
        <f t="shared" si="0"/>
        <v>0</v>
      </c>
      <c r="K53" s="130" t="str">
        <f t="shared" si="1"/>
        <v/>
      </c>
      <c r="L53" s="130" t="str">
        <f t="shared" si="2"/>
        <v/>
      </c>
      <c r="M53" s="101" t="str">
        <f t="shared" si="3"/>
        <v/>
      </c>
      <c r="N53" s="144" t="str">
        <f t="shared" si="4"/>
        <v/>
      </c>
      <c r="O53" s="144" t="str">
        <f t="shared" si="5"/>
        <v/>
      </c>
      <c r="P53" s="102" t="str">
        <f t="shared" si="6"/>
        <v/>
      </c>
      <c r="Q53" s="71"/>
    </row>
    <row r="54" spans="1:17" ht="15.75">
      <c r="A54" s="125">
        <v>29</v>
      </c>
      <c r="B54" s="132" t="str">
        <f>Formatif!B56</f>
        <v>USWATUN HASANAH</v>
      </c>
      <c r="C54" s="177"/>
      <c r="D54" s="177"/>
      <c r="E54" s="177"/>
      <c r="F54" s="177"/>
      <c r="G54" s="177"/>
      <c r="H54" s="177"/>
      <c r="I54" s="177"/>
      <c r="J54" s="130">
        <f t="shared" si="0"/>
        <v>0</v>
      </c>
      <c r="K54" s="130" t="str">
        <f t="shared" si="1"/>
        <v/>
      </c>
      <c r="L54" s="130" t="str">
        <f t="shared" si="2"/>
        <v/>
      </c>
      <c r="M54" s="101" t="str">
        <f t="shared" si="3"/>
        <v/>
      </c>
      <c r="N54" s="144" t="str">
        <f t="shared" si="4"/>
        <v/>
      </c>
      <c r="O54" s="144" t="str">
        <f t="shared" si="5"/>
        <v/>
      </c>
      <c r="P54" s="102" t="str">
        <f t="shared" si="6"/>
        <v/>
      </c>
      <c r="Q54" s="71"/>
    </row>
    <row r="55" spans="1:17" ht="15.75">
      <c r="A55" s="125">
        <v>30</v>
      </c>
      <c r="B55" s="132" t="str">
        <f>Formatif!B57</f>
        <v>ZANIS PERDANA</v>
      </c>
      <c r="C55" s="177"/>
      <c r="D55" s="177"/>
      <c r="E55" s="177"/>
      <c r="F55" s="177"/>
      <c r="G55" s="177"/>
      <c r="H55" s="177"/>
      <c r="I55" s="177"/>
      <c r="J55" s="130">
        <f t="shared" si="0"/>
        <v>0</v>
      </c>
      <c r="K55" s="130" t="str">
        <f t="shared" si="1"/>
        <v/>
      </c>
      <c r="L55" s="130" t="str">
        <f t="shared" si="2"/>
        <v/>
      </c>
      <c r="M55" s="101" t="str">
        <f t="shared" si="3"/>
        <v/>
      </c>
      <c r="N55" s="144" t="str">
        <f t="shared" si="4"/>
        <v/>
      </c>
      <c r="O55" s="144" t="str">
        <f t="shared" si="5"/>
        <v/>
      </c>
      <c r="P55" s="102" t="str">
        <f t="shared" si="6"/>
        <v/>
      </c>
      <c r="Q55" s="71"/>
    </row>
    <row r="56" spans="1:17" ht="15.75">
      <c r="A56" s="125">
        <v>31</v>
      </c>
      <c r="B56" s="132" t="str">
        <f>Formatif!B58</f>
        <v/>
      </c>
      <c r="C56" s="177"/>
      <c r="D56" s="177"/>
      <c r="E56" s="177"/>
      <c r="F56" s="177"/>
      <c r="G56" s="177"/>
      <c r="H56" s="177"/>
      <c r="I56" s="177"/>
      <c r="J56" s="130">
        <f t="shared" si="0"/>
        <v>0</v>
      </c>
      <c r="K56" s="130" t="str">
        <f t="shared" si="1"/>
        <v/>
      </c>
      <c r="L56" s="130" t="str">
        <f t="shared" si="2"/>
        <v/>
      </c>
      <c r="M56" s="101" t="str">
        <f t="shared" si="3"/>
        <v/>
      </c>
      <c r="N56" s="144" t="str">
        <f t="shared" si="4"/>
        <v/>
      </c>
      <c r="O56" s="144" t="str">
        <f t="shared" si="5"/>
        <v/>
      </c>
      <c r="P56" s="102" t="str">
        <f t="shared" si="6"/>
        <v/>
      </c>
      <c r="Q56" s="71"/>
    </row>
    <row r="57" spans="1:17" ht="15.75">
      <c r="A57" s="125">
        <v>32</v>
      </c>
      <c r="B57" s="132" t="str">
        <f>Formatif!B59</f>
        <v/>
      </c>
      <c r="C57" s="177"/>
      <c r="D57" s="177"/>
      <c r="E57" s="177"/>
      <c r="F57" s="177"/>
      <c r="G57" s="177"/>
      <c r="H57" s="177"/>
      <c r="I57" s="177"/>
      <c r="J57" s="130">
        <f t="shared" si="0"/>
        <v>0</v>
      </c>
      <c r="K57" s="130" t="str">
        <f t="shared" si="1"/>
        <v/>
      </c>
      <c r="L57" s="130" t="str">
        <f t="shared" si="2"/>
        <v/>
      </c>
      <c r="M57" s="101" t="str">
        <f t="shared" si="3"/>
        <v/>
      </c>
      <c r="N57" s="144" t="str">
        <f t="shared" si="4"/>
        <v/>
      </c>
      <c r="O57" s="144" t="str">
        <f t="shared" si="5"/>
        <v/>
      </c>
      <c r="P57" s="102" t="str">
        <f t="shared" si="6"/>
        <v/>
      </c>
      <c r="Q57" s="71"/>
    </row>
    <row r="58" spans="1:17" ht="15.75">
      <c r="A58" s="125">
        <v>33</v>
      </c>
      <c r="B58" s="132" t="str">
        <f>Formatif!B60</f>
        <v/>
      </c>
      <c r="C58" s="177"/>
      <c r="D58" s="177"/>
      <c r="E58" s="177"/>
      <c r="F58" s="177"/>
      <c r="G58" s="177"/>
      <c r="H58" s="177"/>
      <c r="I58" s="177"/>
      <c r="J58" s="130">
        <f t="shared" si="0"/>
        <v>0</v>
      </c>
      <c r="K58" s="130" t="str">
        <f t="shared" si="1"/>
        <v/>
      </c>
      <c r="L58" s="130" t="str">
        <f t="shared" si="2"/>
        <v/>
      </c>
      <c r="M58" s="101" t="str">
        <f t="shared" si="3"/>
        <v/>
      </c>
      <c r="N58" s="144" t="str">
        <f t="shared" si="4"/>
        <v/>
      </c>
      <c r="O58" s="144" t="str">
        <f t="shared" si="5"/>
        <v/>
      </c>
      <c r="P58" s="102" t="str">
        <f t="shared" si="6"/>
        <v/>
      </c>
      <c r="Q58" s="71"/>
    </row>
    <row r="59" spans="1:17" ht="15.75">
      <c r="A59" s="125">
        <v>34</v>
      </c>
      <c r="B59" s="132" t="str">
        <f>Formatif!B61</f>
        <v/>
      </c>
      <c r="C59" s="177"/>
      <c r="D59" s="177"/>
      <c r="E59" s="177"/>
      <c r="F59" s="177"/>
      <c r="G59" s="177"/>
      <c r="H59" s="177"/>
      <c r="I59" s="177"/>
      <c r="J59" s="130">
        <f t="shared" si="0"/>
        <v>0</v>
      </c>
      <c r="K59" s="130" t="str">
        <f t="shared" si="1"/>
        <v/>
      </c>
      <c r="L59" s="130" t="str">
        <f t="shared" si="2"/>
        <v/>
      </c>
      <c r="M59" s="101" t="str">
        <f t="shared" si="3"/>
        <v/>
      </c>
      <c r="N59" s="144" t="str">
        <f t="shared" si="4"/>
        <v/>
      </c>
      <c r="O59" s="144" t="str">
        <f t="shared" si="5"/>
        <v/>
      </c>
      <c r="P59" s="102" t="str">
        <f t="shared" si="6"/>
        <v/>
      </c>
      <c r="Q59" s="71"/>
    </row>
    <row r="60" spans="1:17" ht="15.75">
      <c r="A60" s="125">
        <v>35</v>
      </c>
      <c r="B60" s="132" t="str">
        <f>Formatif!B62</f>
        <v/>
      </c>
      <c r="C60" s="177"/>
      <c r="D60" s="177"/>
      <c r="E60" s="177"/>
      <c r="F60" s="177"/>
      <c r="G60" s="177"/>
      <c r="H60" s="177"/>
      <c r="I60" s="177"/>
      <c r="J60" s="130">
        <f t="shared" si="0"/>
        <v>0</v>
      </c>
      <c r="K60" s="130" t="str">
        <f t="shared" si="1"/>
        <v/>
      </c>
      <c r="L60" s="130" t="str">
        <f t="shared" si="2"/>
        <v/>
      </c>
      <c r="M60" s="101" t="str">
        <f t="shared" si="3"/>
        <v/>
      </c>
      <c r="N60" s="144" t="str">
        <f t="shared" si="4"/>
        <v/>
      </c>
      <c r="O60" s="144" t="str">
        <f t="shared" si="5"/>
        <v/>
      </c>
      <c r="P60" s="102" t="str">
        <f t="shared" si="6"/>
        <v/>
      </c>
      <c r="Q60" s="71"/>
    </row>
    <row r="61" spans="1:17">
      <c r="A61" s="132"/>
      <c r="B61" s="169" t="s">
        <v>60</v>
      </c>
      <c r="C61" s="170"/>
      <c r="D61" s="170"/>
      <c r="E61" s="170"/>
      <c r="F61" s="170"/>
      <c r="G61" s="170"/>
      <c r="H61" s="170"/>
      <c r="I61" s="170"/>
      <c r="J61" s="170"/>
      <c r="K61" s="171"/>
      <c r="L61" s="171"/>
      <c r="M61" s="171"/>
      <c r="N61" s="171"/>
      <c r="O61" s="171"/>
      <c r="P61" s="171"/>
      <c r="Q61" s="71"/>
    </row>
    <row r="62" spans="1:17">
      <c r="A62" s="71"/>
      <c r="B62" s="71"/>
      <c r="C62" s="71"/>
      <c r="D62" s="71"/>
      <c r="E62" s="71"/>
      <c r="F62" s="71"/>
      <c r="G62" s="71"/>
      <c r="H62" s="71"/>
      <c r="I62" s="71"/>
      <c r="J62" s="71"/>
      <c r="K62" s="71"/>
      <c r="L62" s="71"/>
      <c r="M62" s="71"/>
      <c r="N62" s="71"/>
      <c r="O62" s="71"/>
      <c r="P62" s="71"/>
      <c r="Q62" s="71"/>
    </row>
    <row r="63" spans="1:17">
      <c r="A63" s="71"/>
      <c r="B63" s="71" t="s">
        <v>69</v>
      </c>
      <c r="C63" s="71"/>
      <c r="D63" s="71"/>
      <c r="E63" s="71"/>
      <c r="F63" s="71"/>
      <c r="G63" s="71"/>
      <c r="H63" s="71"/>
      <c r="I63" s="71"/>
      <c r="J63" s="71"/>
      <c r="K63" s="71"/>
      <c r="L63" s="71"/>
      <c r="M63" s="71"/>
      <c r="N63" s="71" t="e">
        <f>Prj!N63</f>
        <v>#REF!</v>
      </c>
      <c r="O63" s="71"/>
      <c r="P63" s="71"/>
      <c r="Q63" s="71"/>
    </row>
    <row r="64" spans="1:17">
      <c r="A64" s="71"/>
      <c r="B64" s="71" t="e">
        <f>#REF!</f>
        <v>#REF!</v>
      </c>
      <c r="C64" s="71"/>
      <c r="D64" s="71"/>
      <c r="E64" s="71"/>
      <c r="F64" s="71"/>
      <c r="G64" s="71"/>
      <c r="H64" s="71"/>
      <c r="I64" s="71"/>
      <c r="J64" s="71"/>
      <c r="K64" s="71"/>
      <c r="L64" s="71"/>
      <c r="M64" s="71"/>
      <c r="N64" s="71" t="s">
        <v>70</v>
      </c>
      <c r="O64" s="71"/>
      <c r="P64" s="71"/>
      <c r="Q64" s="71"/>
    </row>
    <row r="65" spans="1:17">
      <c r="A65" s="71"/>
      <c r="B65" s="71"/>
      <c r="C65" s="71"/>
      <c r="D65" s="71"/>
      <c r="E65" s="71"/>
      <c r="F65" s="71"/>
      <c r="G65" s="71"/>
      <c r="H65" s="71"/>
      <c r="I65" s="71"/>
      <c r="J65" s="71"/>
      <c r="K65" s="71"/>
      <c r="L65" s="71"/>
      <c r="M65" s="71"/>
      <c r="N65" s="71"/>
      <c r="O65" s="71"/>
      <c r="P65" s="71"/>
      <c r="Q65" s="71"/>
    </row>
    <row r="66" spans="1:17">
      <c r="A66" s="71"/>
      <c r="B66" s="71"/>
      <c r="C66" s="71"/>
      <c r="D66" s="71"/>
      <c r="E66" s="71"/>
      <c r="F66" s="71"/>
      <c r="G66" s="71"/>
      <c r="H66" s="71"/>
      <c r="I66" s="71"/>
      <c r="J66" s="71"/>
      <c r="K66" s="71"/>
      <c r="L66" s="71"/>
      <c r="M66" s="71"/>
      <c r="N66" s="71"/>
      <c r="O66" s="71"/>
      <c r="P66" s="71"/>
      <c r="Q66" s="71"/>
    </row>
    <row r="67" spans="1:17">
      <c r="A67" s="71"/>
      <c r="B67" s="133" t="e">
        <f>Prj!B67</f>
        <v>#REF!</v>
      </c>
      <c r="C67" s="71"/>
      <c r="D67" s="71"/>
      <c r="E67" s="71"/>
      <c r="F67" s="71"/>
      <c r="G67" s="71"/>
      <c r="H67" s="71"/>
      <c r="I67" s="71"/>
      <c r="J67" s="71"/>
      <c r="K67" s="71"/>
      <c r="L67" s="71"/>
      <c r="M67" s="71"/>
      <c r="N67" s="71" t="e">
        <f>Prj!N67</f>
        <v>#REF!</v>
      </c>
      <c r="O67" s="71"/>
      <c r="P67" s="71"/>
      <c r="Q67" s="71"/>
    </row>
    <row r="68" spans="1:17">
      <c r="A68" s="71"/>
      <c r="B68" s="71" t="e">
        <f>Prj!B68</f>
        <v>#REF!</v>
      </c>
      <c r="C68" s="71"/>
      <c r="D68" s="71"/>
      <c r="E68" s="71"/>
      <c r="F68" s="71"/>
      <c r="G68" s="71"/>
      <c r="H68" s="71"/>
      <c r="I68" s="71"/>
      <c r="J68" s="71"/>
      <c r="K68" s="71"/>
      <c r="L68" s="71"/>
      <c r="M68" s="71"/>
      <c r="N68" s="71" t="e">
        <f>Prj!N68</f>
        <v>#REF!</v>
      </c>
      <c r="O68" s="71"/>
      <c r="P68" s="71"/>
      <c r="Q68" s="71"/>
    </row>
    <row r="69" spans="1:17">
      <c r="A69" s="71"/>
      <c r="B69" s="71"/>
      <c r="C69" s="71"/>
      <c r="D69" s="71"/>
      <c r="E69" s="71"/>
      <c r="F69" s="71"/>
      <c r="G69" s="71"/>
      <c r="H69" s="71"/>
      <c r="I69" s="71"/>
      <c r="J69" s="71"/>
      <c r="K69" s="71"/>
      <c r="L69" s="71"/>
      <c r="M69" s="71"/>
      <c r="N69" s="71"/>
      <c r="O69" s="71"/>
      <c r="P69" s="71"/>
      <c r="Q69" s="71"/>
    </row>
  </sheetData>
  <sheetProtection password="CA29" sheet="1" objects="1" scenarios="1"/>
  <mergeCells count="26">
    <mergeCell ref="B1:P1"/>
    <mergeCell ref="B2:P2"/>
    <mergeCell ref="B3:P3"/>
    <mergeCell ref="B4:P4"/>
    <mergeCell ref="A22:A25"/>
    <mergeCell ref="B22:B23"/>
    <mergeCell ref="C22:C23"/>
    <mergeCell ref="D22:D23"/>
    <mergeCell ref="E22:E23"/>
    <mergeCell ref="F22:F23"/>
    <mergeCell ref="O22:O23"/>
    <mergeCell ref="P22:P23"/>
    <mergeCell ref="J22:J23"/>
    <mergeCell ref="C12:F12"/>
    <mergeCell ref="N12:Q12"/>
    <mergeCell ref="G22:G23"/>
    <mergeCell ref="H22:H23"/>
    <mergeCell ref="I22:I23"/>
    <mergeCell ref="K22:K23"/>
    <mergeCell ref="L22:L23"/>
    <mergeCell ref="N22:N23"/>
    <mergeCell ref="S24:AC24"/>
    <mergeCell ref="T25:V25"/>
    <mergeCell ref="W25:Y25"/>
    <mergeCell ref="Z25:AC25"/>
    <mergeCell ref="M22:M23"/>
  </mergeCells>
  <conditionalFormatting sqref="T26:T29">
    <cfRule type="cellIs" dxfId="19" priority="7" operator="equal">
      <formula>0</formula>
    </cfRule>
  </conditionalFormatting>
  <conditionalFormatting sqref="O26:O60">
    <cfRule type="cellIs" dxfId="18" priority="4" operator="greaterThan">
      <formula>0</formula>
    </cfRule>
  </conditionalFormatting>
  <conditionalFormatting sqref="M26:M60">
    <cfRule type="cellIs" dxfId="17" priority="5" operator="greaterThan">
      <formula>0</formula>
    </cfRule>
  </conditionalFormatting>
  <conditionalFormatting sqref="N26:N60">
    <cfRule type="cellIs" dxfId="16" priority="3" operator="greaterThan">
      <formula>0</formula>
    </cfRule>
  </conditionalFormatting>
  <conditionalFormatting sqref="P26:P60">
    <cfRule type="containsText" dxfId="15" priority="1" operator="containsText" text="Belum">
      <formula>NOT(ISERROR(SEARCH("Belum",P26)))</formula>
    </cfRule>
    <cfRule type="cellIs" dxfId="14" priority="2" operator="greaterThan">
      <formula>0</formula>
    </cfRule>
  </conditionalFormatting>
  <printOptions horizontalCentered="1"/>
  <pageMargins left="0.25" right="0.25" top="0.75" bottom="0.75" header="0.3" footer="0.3"/>
  <pageSetup paperSize="768"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showRowColHeaders="0" topLeftCell="A10" zoomScale="70" zoomScaleNormal="70" workbookViewId="0">
      <selection activeCell="U16" sqref="U16"/>
    </sheetView>
  </sheetViews>
  <sheetFormatPr defaultRowHeight="15"/>
  <cols>
    <col min="1" max="1" width="4.5703125" style="43" bestFit="1" customWidth="1"/>
    <col min="2" max="2" width="29.42578125" style="43" bestFit="1" customWidth="1"/>
    <col min="3" max="6" width="9.42578125" style="43" bestFit="1" customWidth="1"/>
    <col min="7" max="9" width="9.140625" style="43"/>
    <col min="10" max="10" width="3.7109375" style="43" hidden="1" customWidth="1"/>
    <col min="11" max="11" width="5.5703125" style="43" bestFit="1" customWidth="1"/>
    <col min="12" max="12" width="7.140625" style="43" hidden="1" customWidth="1"/>
    <col min="13" max="13" width="7.140625" style="43" customWidth="1"/>
    <col min="14" max="14" width="5.140625" style="43" customWidth="1"/>
    <col min="15" max="15" width="9.140625" style="43"/>
    <col min="16" max="16" width="11.140625" style="43" bestFit="1" customWidth="1"/>
    <col min="17" max="16384" width="9.140625" style="43"/>
  </cols>
  <sheetData>
    <row r="1" spans="1:17" ht="15.75">
      <c r="A1" s="12"/>
      <c r="B1" s="561" t="e">
        <f>UK!B1</f>
        <v>#REF!</v>
      </c>
      <c r="C1" s="562"/>
      <c r="D1" s="562"/>
      <c r="E1" s="562"/>
      <c r="F1" s="562"/>
      <c r="G1" s="562"/>
      <c r="H1" s="562"/>
      <c r="I1" s="562"/>
      <c r="J1" s="562"/>
      <c r="K1" s="562"/>
      <c r="L1" s="562"/>
      <c r="M1" s="562"/>
      <c r="N1" s="562"/>
      <c r="O1" s="562"/>
      <c r="P1" s="563"/>
      <c r="Q1" s="12"/>
    </row>
    <row r="2" spans="1:17" ht="28.5">
      <c r="A2" s="12"/>
      <c r="B2" s="564" t="e">
        <f>UK!B2</f>
        <v>#REF!</v>
      </c>
      <c r="C2" s="565"/>
      <c r="D2" s="565"/>
      <c r="E2" s="565"/>
      <c r="F2" s="565"/>
      <c r="G2" s="565"/>
      <c r="H2" s="565"/>
      <c r="I2" s="565"/>
      <c r="J2" s="565"/>
      <c r="K2" s="565"/>
      <c r="L2" s="565"/>
      <c r="M2" s="565"/>
      <c r="N2" s="565"/>
      <c r="O2" s="565"/>
      <c r="P2" s="566"/>
      <c r="Q2" s="12"/>
    </row>
    <row r="3" spans="1:17" ht="16.5" thickBot="1">
      <c r="A3" s="12"/>
      <c r="B3" s="567" t="e">
        <f>UK!B3</f>
        <v>#REF!</v>
      </c>
      <c r="C3" s="568"/>
      <c r="D3" s="568"/>
      <c r="E3" s="568"/>
      <c r="F3" s="568"/>
      <c r="G3" s="568"/>
      <c r="H3" s="568"/>
      <c r="I3" s="568"/>
      <c r="J3" s="568"/>
      <c r="K3" s="568"/>
      <c r="L3" s="568"/>
      <c r="M3" s="568"/>
      <c r="N3" s="568"/>
      <c r="O3" s="568"/>
      <c r="P3" s="569"/>
      <c r="Q3" s="12"/>
    </row>
    <row r="4" spans="1:17" ht="29.25" thickBot="1">
      <c r="A4" s="12"/>
      <c r="B4" s="570" t="s">
        <v>92</v>
      </c>
      <c r="C4" s="571"/>
      <c r="D4" s="571"/>
      <c r="E4" s="571"/>
      <c r="F4" s="571"/>
      <c r="G4" s="571"/>
      <c r="H4" s="571"/>
      <c r="I4" s="571"/>
      <c r="J4" s="571"/>
      <c r="K4" s="571"/>
      <c r="L4" s="571"/>
      <c r="M4" s="571"/>
      <c r="N4" s="571"/>
      <c r="O4" s="571"/>
      <c r="P4" s="572"/>
      <c r="Q4" s="12"/>
    </row>
    <row r="5" spans="1:17">
      <c r="A5" s="12"/>
      <c r="B5" s="12"/>
      <c r="C5" s="12"/>
      <c r="D5" s="12"/>
      <c r="E5" s="12"/>
      <c r="F5" s="12"/>
      <c r="G5" s="12"/>
      <c r="H5" s="12"/>
      <c r="I5" s="12"/>
      <c r="J5" s="12"/>
      <c r="K5" s="12"/>
      <c r="L5" s="12"/>
      <c r="M5" s="12"/>
      <c r="N5" s="12"/>
      <c r="O5" s="12"/>
      <c r="P5" s="12"/>
      <c r="Q5" s="12"/>
    </row>
    <row r="6" spans="1:17">
      <c r="A6" s="12"/>
      <c r="B6" s="12"/>
      <c r="C6" s="12"/>
      <c r="D6" s="12"/>
      <c r="E6" s="12"/>
      <c r="F6" s="12"/>
      <c r="G6" s="12"/>
      <c r="H6" s="12"/>
      <c r="I6" s="12"/>
      <c r="J6" s="12"/>
      <c r="K6" s="12"/>
      <c r="L6" s="12"/>
      <c r="M6" s="12"/>
      <c r="N6" s="12"/>
      <c r="O6" s="12"/>
      <c r="P6" s="12"/>
      <c r="Q6" s="12"/>
    </row>
    <row r="7" spans="1:17">
      <c r="A7" s="12"/>
      <c r="B7" s="13" t="s">
        <v>47</v>
      </c>
      <c r="C7" s="14" t="str">
        <f>Formatif!C8</f>
        <v/>
      </c>
      <c r="D7" s="12"/>
      <c r="E7" s="12"/>
      <c r="F7" s="12"/>
      <c r="G7" s="13" t="s">
        <v>52</v>
      </c>
      <c r="H7" s="14" t="str">
        <f>Formatif!AM8</f>
        <v>1 (ganjil)</v>
      </c>
      <c r="I7" s="12"/>
      <c r="J7" s="12"/>
      <c r="K7" s="12"/>
      <c r="L7" s="13" t="s">
        <v>73</v>
      </c>
      <c r="M7" s="13"/>
      <c r="N7" s="36"/>
      <c r="O7" s="12"/>
      <c r="P7" s="12"/>
      <c r="Q7" s="12"/>
    </row>
    <row r="8" spans="1:17">
      <c r="A8" s="12"/>
      <c r="B8" s="13" t="s">
        <v>48</v>
      </c>
      <c r="C8" s="14" t="str">
        <f>Formatif!C9</f>
        <v/>
      </c>
      <c r="D8" s="12"/>
      <c r="E8" s="12"/>
      <c r="F8" s="12"/>
      <c r="G8" s="13" t="s">
        <v>49</v>
      </c>
      <c r="H8" s="14" t="str">
        <f>Formatif!AM9</f>
        <v/>
      </c>
      <c r="I8" s="12"/>
      <c r="J8" s="12"/>
      <c r="K8" s="12"/>
      <c r="L8" s="13" t="s">
        <v>51</v>
      </c>
      <c r="M8" s="13"/>
      <c r="N8" s="36"/>
      <c r="O8" s="12"/>
      <c r="P8" s="12"/>
      <c r="Q8" s="12"/>
    </row>
    <row r="9" spans="1:17">
      <c r="A9" s="12"/>
      <c r="B9" s="13" t="s">
        <v>89</v>
      </c>
      <c r="C9" s="14"/>
      <c r="D9" s="12"/>
      <c r="E9" s="12"/>
      <c r="F9" s="12"/>
      <c r="G9" s="12"/>
      <c r="H9" s="12"/>
      <c r="I9" s="12"/>
      <c r="J9" s="12"/>
      <c r="K9" s="12"/>
      <c r="L9" s="12"/>
      <c r="M9" s="12"/>
      <c r="N9" s="12"/>
      <c r="O9" s="12"/>
      <c r="P9" s="12"/>
      <c r="Q9" s="12"/>
    </row>
    <row r="10" spans="1:17">
      <c r="A10" s="12"/>
      <c r="B10" s="12"/>
      <c r="C10" s="12"/>
      <c r="D10" s="12"/>
      <c r="E10" s="12"/>
      <c r="F10" s="12"/>
      <c r="G10" s="12"/>
      <c r="H10" s="12"/>
      <c r="I10" s="12"/>
      <c r="J10" s="12"/>
      <c r="K10" s="12"/>
      <c r="L10" s="12"/>
      <c r="M10" s="12"/>
      <c r="N10" s="12"/>
      <c r="O10" s="12"/>
      <c r="P10" s="12"/>
      <c r="Q10" s="12"/>
    </row>
    <row r="11" spans="1:17">
      <c r="A11" s="12"/>
      <c r="B11" s="12"/>
      <c r="C11" s="12"/>
      <c r="D11" s="12"/>
      <c r="E11" s="12"/>
      <c r="F11" s="12"/>
      <c r="G11" s="12"/>
      <c r="H11" s="12"/>
      <c r="I11" s="12"/>
      <c r="J11" s="12"/>
      <c r="K11" s="12"/>
      <c r="L11" s="12"/>
      <c r="M11" s="12"/>
      <c r="N11" s="12"/>
      <c r="O11" s="12"/>
      <c r="P11" s="12"/>
      <c r="Q11" s="12"/>
    </row>
    <row r="12" spans="1:17">
      <c r="A12" s="12"/>
      <c r="B12" s="12"/>
      <c r="C12" s="576" t="s">
        <v>93</v>
      </c>
      <c r="D12" s="576"/>
      <c r="E12" s="576"/>
      <c r="F12" s="576"/>
      <c r="G12" s="12"/>
      <c r="H12" s="12"/>
      <c r="I12" s="12"/>
      <c r="J12" s="12"/>
      <c r="K12" s="12"/>
      <c r="L12" s="12"/>
      <c r="M12" s="12"/>
      <c r="N12" s="576" t="s">
        <v>74</v>
      </c>
      <c r="O12" s="576"/>
      <c r="P12" s="576"/>
      <c r="Q12" s="576"/>
    </row>
    <row r="13" spans="1:17">
      <c r="A13" s="12"/>
      <c r="B13" s="13" t="s">
        <v>75</v>
      </c>
      <c r="C13" s="172"/>
      <c r="D13" s="33"/>
      <c r="E13" s="33"/>
      <c r="F13" s="33"/>
      <c r="G13" s="12"/>
      <c r="H13" s="12"/>
      <c r="I13" s="12"/>
      <c r="J13" s="12"/>
      <c r="K13" s="12"/>
      <c r="L13" s="12"/>
      <c r="M13" s="12"/>
      <c r="N13" s="38" t="s">
        <v>75</v>
      </c>
      <c r="O13" s="37" t="s">
        <v>77</v>
      </c>
      <c r="P13" s="37"/>
      <c r="Q13" s="37"/>
    </row>
    <row r="14" spans="1:17">
      <c r="A14" s="12"/>
      <c r="B14" s="13" t="s">
        <v>78</v>
      </c>
      <c r="C14" s="173"/>
      <c r="D14" s="34"/>
      <c r="E14" s="34"/>
      <c r="F14" s="34"/>
      <c r="G14" s="12"/>
      <c r="H14" s="12"/>
      <c r="I14" s="12"/>
      <c r="J14" s="12"/>
      <c r="K14" s="12"/>
      <c r="L14" s="12"/>
      <c r="M14" s="12"/>
      <c r="N14" s="38" t="s">
        <v>78</v>
      </c>
      <c r="O14" s="37" t="s">
        <v>79</v>
      </c>
      <c r="P14" s="37"/>
      <c r="Q14" s="37"/>
    </row>
    <row r="15" spans="1:17">
      <c r="A15" s="12"/>
      <c r="B15" s="13" t="s">
        <v>80</v>
      </c>
      <c r="C15" s="172"/>
      <c r="D15" s="33"/>
      <c r="E15" s="33"/>
      <c r="F15" s="33"/>
      <c r="G15" s="12"/>
      <c r="H15" s="12"/>
      <c r="I15" s="12"/>
      <c r="J15" s="12"/>
      <c r="K15" s="12"/>
      <c r="L15" s="12"/>
      <c r="M15" s="12"/>
      <c r="N15" s="38" t="s">
        <v>80</v>
      </c>
      <c r="O15" s="37" t="s">
        <v>81</v>
      </c>
      <c r="P15" s="37"/>
      <c r="Q15" s="37"/>
    </row>
    <row r="16" spans="1:17">
      <c r="A16" s="12"/>
      <c r="B16" s="13" t="s">
        <v>82</v>
      </c>
      <c r="C16" s="173"/>
      <c r="D16" s="34"/>
      <c r="E16" s="34"/>
      <c r="F16" s="34"/>
      <c r="G16" s="12"/>
      <c r="H16" s="12"/>
      <c r="I16" s="12"/>
      <c r="J16" s="12"/>
      <c r="K16" s="12"/>
      <c r="L16" s="12"/>
      <c r="M16" s="12"/>
      <c r="N16" s="38" t="s">
        <v>82</v>
      </c>
      <c r="O16" s="37" t="s">
        <v>83</v>
      </c>
      <c r="P16" s="37"/>
      <c r="Q16" s="37"/>
    </row>
    <row r="17" spans="1:29">
      <c r="A17" s="12"/>
      <c r="B17" s="13" t="s">
        <v>84</v>
      </c>
      <c r="C17" s="172"/>
      <c r="D17" s="33"/>
      <c r="E17" s="33"/>
      <c r="F17" s="33"/>
      <c r="G17" s="12"/>
      <c r="H17" s="12"/>
      <c r="I17" s="12"/>
      <c r="J17" s="12"/>
      <c r="K17" s="12"/>
      <c r="L17" s="12"/>
      <c r="M17" s="12"/>
      <c r="N17" s="38"/>
      <c r="O17" s="37"/>
      <c r="P17" s="37"/>
      <c r="Q17" s="37"/>
    </row>
    <row r="18" spans="1:29">
      <c r="A18" s="12"/>
      <c r="B18" s="13" t="s">
        <v>85</v>
      </c>
      <c r="C18" s="173"/>
      <c r="D18" s="34"/>
      <c r="E18" s="34"/>
      <c r="F18" s="34"/>
      <c r="G18" s="12"/>
      <c r="H18" s="12"/>
      <c r="I18" s="12"/>
      <c r="J18" s="12"/>
      <c r="K18" s="12"/>
      <c r="L18" s="12"/>
      <c r="M18" s="12"/>
      <c r="N18" s="12"/>
      <c r="O18" s="12"/>
      <c r="P18" s="12"/>
      <c r="Q18" s="12"/>
    </row>
    <row r="19" spans="1:29">
      <c r="A19" s="12"/>
      <c r="B19" s="13" t="s">
        <v>86</v>
      </c>
      <c r="C19" s="172"/>
      <c r="D19" s="33"/>
      <c r="E19" s="33"/>
      <c r="F19" s="33"/>
      <c r="G19" s="12"/>
      <c r="H19" s="12"/>
      <c r="I19" s="12"/>
      <c r="J19" s="12"/>
      <c r="K19" s="12"/>
      <c r="L19" s="12"/>
      <c r="M19" s="12"/>
      <c r="N19" s="12"/>
      <c r="O19" s="12"/>
      <c r="P19" s="12"/>
      <c r="Q19" s="12"/>
    </row>
    <row r="20" spans="1:29">
      <c r="A20" s="12"/>
      <c r="B20" s="12"/>
      <c r="C20" s="12"/>
      <c r="D20" s="12"/>
      <c r="E20" s="12"/>
      <c r="F20" s="12"/>
      <c r="G20" s="12"/>
      <c r="H20" s="12"/>
      <c r="I20" s="12"/>
      <c r="J20" s="12"/>
      <c r="K20" s="12"/>
      <c r="L20" s="12"/>
      <c r="M20" s="12"/>
      <c r="N20" s="12"/>
      <c r="O20" s="12"/>
      <c r="P20" s="12"/>
      <c r="Q20" s="12"/>
    </row>
    <row r="21" spans="1:29">
      <c r="A21" s="12"/>
      <c r="B21" s="12"/>
      <c r="C21" s="12"/>
      <c r="D21" s="12"/>
      <c r="E21" s="12"/>
      <c r="F21" s="12"/>
      <c r="G21" s="12"/>
      <c r="H21" s="12"/>
      <c r="I21" s="12"/>
      <c r="J21" s="12"/>
      <c r="K21" s="12"/>
      <c r="L21" s="12"/>
      <c r="M21" s="12"/>
      <c r="N21" s="12"/>
      <c r="O21" s="12"/>
      <c r="P21" s="12"/>
      <c r="Q21" s="12"/>
    </row>
    <row r="22" spans="1:29" ht="39.950000000000003" customHeight="1">
      <c r="A22" s="573" t="s">
        <v>53</v>
      </c>
      <c r="B22" s="574" t="s">
        <v>90</v>
      </c>
      <c r="C22" s="532" t="str">
        <f>IF(C13="","",C13)</f>
        <v/>
      </c>
      <c r="D22" s="532" t="str">
        <f>IF(C14="","",C14)</f>
        <v/>
      </c>
      <c r="E22" s="532" t="str">
        <f>IF(C15="","",C15)</f>
        <v/>
      </c>
      <c r="F22" s="532" t="str">
        <f>IF(C16="","",C16)</f>
        <v/>
      </c>
      <c r="G22" s="532" t="str">
        <f>IF(C17="","",C17)</f>
        <v/>
      </c>
      <c r="H22" s="532" t="str">
        <f>IF(C18="","",C18)</f>
        <v/>
      </c>
      <c r="I22" s="532" t="str">
        <f>IF(C19="","",C19)</f>
        <v/>
      </c>
      <c r="J22" s="559" t="s">
        <v>64</v>
      </c>
      <c r="K22" s="559" t="s">
        <v>64</v>
      </c>
      <c r="L22" s="554" t="s">
        <v>58</v>
      </c>
      <c r="M22" s="554" t="s">
        <v>58</v>
      </c>
      <c r="N22" s="554" t="s">
        <v>87</v>
      </c>
      <c r="O22" s="554" t="s">
        <v>59</v>
      </c>
      <c r="P22" s="554" t="s">
        <v>88</v>
      </c>
      <c r="Q22" s="12"/>
    </row>
    <row r="23" spans="1:29" ht="39.950000000000003" customHeight="1">
      <c r="A23" s="473"/>
      <c r="B23" s="575"/>
      <c r="C23" s="533"/>
      <c r="D23" s="533"/>
      <c r="E23" s="533"/>
      <c r="F23" s="533"/>
      <c r="G23" s="533"/>
      <c r="H23" s="533"/>
      <c r="I23" s="533"/>
      <c r="J23" s="560"/>
      <c r="K23" s="560"/>
      <c r="L23" s="555"/>
      <c r="M23" s="555"/>
      <c r="N23" s="555"/>
      <c r="O23" s="555"/>
      <c r="P23" s="555"/>
      <c r="Q23" s="12"/>
    </row>
    <row r="24" spans="1:29">
      <c r="A24" s="473"/>
      <c r="B24" s="39" t="s">
        <v>91</v>
      </c>
      <c r="C24" s="175">
        <v>4</v>
      </c>
      <c r="D24" s="176"/>
      <c r="E24" s="176"/>
      <c r="F24" s="176"/>
      <c r="G24" s="176"/>
      <c r="H24" s="176"/>
      <c r="I24" s="176"/>
      <c r="J24" s="30">
        <f>IF(SUM(C24:I24)="","",SUM(C24:I24))</f>
        <v>4</v>
      </c>
      <c r="K24" s="35">
        <f>IF(J24=0,"",J24)</f>
        <v>4</v>
      </c>
      <c r="L24" s="30"/>
      <c r="M24" s="30"/>
      <c r="N24" s="30"/>
      <c r="O24" s="30"/>
      <c r="P24" s="30"/>
      <c r="Q24" s="12"/>
      <c r="S24" s="524" t="s">
        <v>16</v>
      </c>
      <c r="T24" s="524"/>
      <c r="U24" s="524"/>
      <c r="V24" s="524"/>
      <c r="W24" s="524"/>
      <c r="X24" s="524"/>
      <c r="Y24" s="524"/>
      <c r="Z24" s="524"/>
      <c r="AA24" s="524"/>
      <c r="AB24" s="524"/>
      <c r="AC24" s="524"/>
    </row>
    <row r="25" spans="1:29">
      <c r="A25" s="472"/>
      <c r="B25" s="3" t="s">
        <v>1</v>
      </c>
      <c r="C25" s="40"/>
      <c r="D25" s="41"/>
      <c r="E25" s="41"/>
      <c r="F25" s="41"/>
      <c r="G25" s="41"/>
      <c r="H25" s="41"/>
      <c r="I25" s="41"/>
      <c r="J25" s="41"/>
      <c r="K25" s="41"/>
      <c r="L25" s="41"/>
      <c r="M25" s="41"/>
      <c r="N25" s="41"/>
      <c r="O25" s="41"/>
      <c r="P25" s="42"/>
      <c r="Q25" s="12"/>
      <c r="S25" s="93" t="s">
        <v>17</v>
      </c>
      <c r="T25" s="556" t="s">
        <v>9</v>
      </c>
      <c r="U25" s="557"/>
      <c r="V25" s="558"/>
      <c r="W25" s="528" t="s">
        <v>4</v>
      </c>
      <c r="X25" s="528"/>
      <c r="Y25" s="528"/>
      <c r="Z25" s="529" t="s">
        <v>5</v>
      </c>
      <c r="AA25" s="529"/>
      <c r="AB25" s="529"/>
      <c r="AC25" s="529"/>
    </row>
    <row r="26" spans="1:29" ht="16.5">
      <c r="A26" s="135">
        <v>1</v>
      </c>
      <c r="B26" s="24" t="str">
        <f>UK!B26</f>
        <v>AL MUZADDIL</v>
      </c>
      <c r="C26" s="177"/>
      <c r="D26" s="177"/>
      <c r="E26" s="177"/>
      <c r="F26" s="177"/>
      <c r="G26" s="177"/>
      <c r="H26" s="177"/>
      <c r="I26" s="177"/>
      <c r="J26" s="29">
        <f>IF(SUM(C26:I26)="","",SUM(C26:I26))</f>
        <v>0</v>
      </c>
      <c r="K26" s="29" t="str">
        <f>IF(J26=0,"",J26)</f>
        <v/>
      </c>
      <c r="L26" s="29" t="str">
        <f>IFERROR((K26/$K$24)*100,"")</f>
        <v/>
      </c>
      <c r="M26" s="101" t="str">
        <f>IFERROR(ROUND(IF(L26="","",L26),0),"")</f>
        <v/>
      </c>
      <c r="N26" s="144" t="str">
        <f>IF(M26&lt;$V$29,"1",IF(M26&lt;$V$28,"2",IF(M26&lt;$V$27,"3",IF(M26&lt;$V$26,"4",""))))</f>
        <v/>
      </c>
      <c r="O26" s="144" t="str">
        <f>IF(M26&lt;$V$29,"D",IF(M26&lt;$V$28,"C",IF(M26&lt;$V$27,"B",IF(M26&lt;$V$26,"A",""))))</f>
        <v/>
      </c>
      <c r="P26" s="102" t="str">
        <f>IF(M26="","",IF(M26&lt;$T$28,"Belum Tuntas","Tuntas"))</f>
        <v/>
      </c>
      <c r="Q26" s="12"/>
      <c r="S26" s="93" t="s">
        <v>18</v>
      </c>
      <c r="T26" s="94">
        <f>Formatif!BG29</f>
        <v>0</v>
      </c>
      <c r="U26" s="95" t="s">
        <v>122</v>
      </c>
      <c r="V26" s="94">
        <v>101</v>
      </c>
      <c r="W26" s="96">
        <f>T26</f>
        <v>0</v>
      </c>
      <c r="X26" s="97" t="s">
        <v>122</v>
      </c>
      <c r="Y26" s="96">
        <f>V26</f>
        <v>101</v>
      </c>
      <c r="Z26" s="98" t="s">
        <v>22</v>
      </c>
      <c r="AA26" s="99" t="s">
        <v>23</v>
      </c>
      <c r="AB26" s="115">
        <v>4</v>
      </c>
      <c r="AC26" s="100" t="s">
        <v>24</v>
      </c>
    </row>
    <row r="27" spans="1:29" ht="16.5">
      <c r="A27" s="135">
        <v>2</v>
      </c>
      <c r="B27" s="24" t="str">
        <f>UK!B27</f>
        <v>AMANDA</v>
      </c>
      <c r="C27" s="177"/>
      <c r="D27" s="177"/>
      <c r="E27" s="177"/>
      <c r="F27" s="177"/>
      <c r="G27" s="177"/>
      <c r="H27" s="177"/>
      <c r="I27" s="177"/>
      <c r="J27" s="29">
        <f t="shared" ref="J27:J60" si="0">IF(SUM(C27:I27)="","",SUM(C27:I27))</f>
        <v>0</v>
      </c>
      <c r="K27" s="29" t="str">
        <f t="shared" ref="K27:K60" si="1">IF(J27=0,"",J27)</f>
        <v/>
      </c>
      <c r="L27" s="29" t="str">
        <f t="shared" ref="L27:L60" si="2">IFERROR((K27/$K$24)*100,"")</f>
        <v/>
      </c>
      <c r="M27" s="101" t="str">
        <f t="shared" ref="M27:M60" si="3">IFERROR(ROUND(IF(L27="","",L27),0),"")</f>
        <v/>
      </c>
      <c r="N27" s="144" t="str">
        <f t="shared" ref="N27:N60" si="4">IF(M27&lt;$V$29,"1",IF(M27&lt;$V$28,"2",IF(M27&lt;$V$27,"3",IF(M27&lt;$V$26,"4",""))))</f>
        <v/>
      </c>
      <c r="O27" s="144" t="str">
        <f t="shared" ref="O27:O60" si="5">IF(M27&lt;$V$29,"D",IF(M27&lt;$V$28,"C",IF(M27&lt;$V$27,"B",IF(M27&lt;$V$26,"A",""))))</f>
        <v/>
      </c>
      <c r="P27" s="102" t="str">
        <f t="shared" ref="P27:P60" si="6">IF(M27="","",IF(M27&lt;$T$28,"Belum Tuntas","Tuntas"))</f>
        <v/>
      </c>
      <c r="Q27" s="12"/>
      <c r="S27" s="93" t="s">
        <v>19</v>
      </c>
      <c r="T27" s="94">
        <f>Formatif!BG30</f>
        <v>0</v>
      </c>
      <c r="U27" s="95" t="s">
        <v>122</v>
      </c>
      <c r="V27" s="94">
        <f>T26</f>
        <v>0</v>
      </c>
      <c r="W27" s="96">
        <f>T27</f>
        <v>0</v>
      </c>
      <c r="X27" s="97" t="s">
        <v>122</v>
      </c>
      <c r="Y27" s="96">
        <f>T26</f>
        <v>0</v>
      </c>
      <c r="Z27" s="98" t="s">
        <v>22</v>
      </c>
      <c r="AA27" s="99" t="s">
        <v>23</v>
      </c>
      <c r="AB27" s="115">
        <v>3</v>
      </c>
      <c r="AC27" s="100" t="s">
        <v>19</v>
      </c>
    </row>
    <row r="28" spans="1:29" ht="16.5">
      <c r="A28" s="135">
        <v>3</v>
      </c>
      <c r="B28" s="24" t="str">
        <f>UK!B28</f>
        <v>DEDEN SAPUTRA</v>
      </c>
      <c r="C28" s="177"/>
      <c r="D28" s="177"/>
      <c r="E28" s="177"/>
      <c r="F28" s="177"/>
      <c r="G28" s="177"/>
      <c r="H28" s="177"/>
      <c r="I28" s="177"/>
      <c r="J28" s="29">
        <f t="shared" si="0"/>
        <v>0</v>
      </c>
      <c r="K28" s="29" t="str">
        <f t="shared" si="1"/>
        <v/>
      </c>
      <c r="L28" s="29" t="str">
        <f t="shared" si="2"/>
        <v/>
      </c>
      <c r="M28" s="101" t="str">
        <f t="shared" si="3"/>
        <v/>
      </c>
      <c r="N28" s="144" t="str">
        <f t="shared" si="4"/>
        <v/>
      </c>
      <c r="O28" s="144" t="str">
        <f t="shared" si="5"/>
        <v/>
      </c>
      <c r="P28" s="102" t="str">
        <f t="shared" si="6"/>
        <v/>
      </c>
      <c r="Q28" s="12"/>
      <c r="S28" s="93" t="s">
        <v>20</v>
      </c>
      <c r="T28" s="94">
        <f>Formatif!BG31</f>
        <v>0</v>
      </c>
      <c r="U28" s="95" t="s">
        <v>122</v>
      </c>
      <c r="V28" s="94">
        <f>T27</f>
        <v>0</v>
      </c>
      <c r="W28" s="96">
        <f>T28</f>
        <v>0</v>
      </c>
      <c r="X28" s="97" t="s">
        <v>122</v>
      </c>
      <c r="Y28" s="96">
        <f>T27</f>
        <v>0</v>
      </c>
      <c r="Z28" s="98" t="s">
        <v>22</v>
      </c>
      <c r="AA28" s="99" t="s">
        <v>23</v>
      </c>
      <c r="AB28" s="115">
        <v>2</v>
      </c>
      <c r="AC28" s="100" t="s">
        <v>20</v>
      </c>
    </row>
    <row r="29" spans="1:29" ht="16.5">
      <c r="A29" s="135">
        <v>4</v>
      </c>
      <c r="B29" s="24" t="str">
        <f>UK!B29</f>
        <v>DEVIANA</v>
      </c>
      <c r="C29" s="177"/>
      <c r="D29" s="177"/>
      <c r="E29" s="177"/>
      <c r="F29" s="177"/>
      <c r="G29" s="177"/>
      <c r="H29" s="177"/>
      <c r="I29" s="177"/>
      <c r="J29" s="29">
        <f t="shared" si="0"/>
        <v>0</v>
      </c>
      <c r="K29" s="29" t="str">
        <f t="shared" si="1"/>
        <v/>
      </c>
      <c r="L29" s="29" t="str">
        <f t="shared" si="2"/>
        <v/>
      </c>
      <c r="M29" s="101" t="str">
        <f t="shared" si="3"/>
        <v/>
      </c>
      <c r="N29" s="144" t="str">
        <f t="shared" si="4"/>
        <v/>
      </c>
      <c r="O29" s="144" t="str">
        <f t="shared" si="5"/>
        <v/>
      </c>
      <c r="P29" s="102" t="str">
        <f t="shared" si="6"/>
        <v/>
      </c>
      <c r="Q29" s="12"/>
      <c r="S29" s="93" t="s">
        <v>21</v>
      </c>
      <c r="T29" s="94">
        <f>Formatif!BG32</f>
        <v>0</v>
      </c>
      <c r="U29" s="95" t="s">
        <v>122</v>
      </c>
      <c r="V29" s="94">
        <f>T28</f>
        <v>0</v>
      </c>
      <c r="W29" s="96">
        <f>T29</f>
        <v>0</v>
      </c>
      <c r="X29" s="97" t="s">
        <v>122</v>
      </c>
      <c r="Y29" s="96">
        <f>T28</f>
        <v>0</v>
      </c>
      <c r="Z29" s="98" t="s">
        <v>22</v>
      </c>
      <c r="AA29" s="99" t="s">
        <v>23</v>
      </c>
      <c r="AB29" s="115">
        <v>1</v>
      </c>
      <c r="AC29" s="100" t="s">
        <v>25</v>
      </c>
    </row>
    <row r="30" spans="1:29" ht="15.75">
      <c r="A30" s="135">
        <v>5</v>
      </c>
      <c r="B30" s="24" t="str">
        <f>UK!B30</f>
        <v>EKA USMAN</v>
      </c>
      <c r="C30" s="177"/>
      <c r="D30" s="177"/>
      <c r="E30" s="177"/>
      <c r="F30" s="177"/>
      <c r="G30" s="177"/>
      <c r="H30" s="177"/>
      <c r="I30" s="177"/>
      <c r="J30" s="29">
        <f t="shared" si="0"/>
        <v>0</v>
      </c>
      <c r="K30" s="29" t="str">
        <f t="shared" si="1"/>
        <v/>
      </c>
      <c r="L30" s="29" t="str">
        <f t="shared" si="2"/>
        <v/>
      </c>
      <c r="M30" s="101" t="str">
        <f t="shared" si="3"/>
        <v/>
      </c>
      <c r="N30" s="144" t="str">
        <f t="shared" si="4"/>
        <v/>
      </c>
      <c r="O30" s="144" t="str">
        <f t="shared" si="5"/>
        <v/>
      </c>
      <c r="P30" s="102" t="str">
        <f t="shared" si="6"/>
        <v/>
      </c>
      <c r="Q30" s="12"/>
    </row>
    <row r="31" spans="1:29" ht="15.75">
      <c r="A31" s="135">
        <v>6</v>
      </c>
      <c r="B31" s="24" t="str">
        <f>UK!B31</f>
        <v>ELISA RAHWATI</v>
      </c>
      <c r="C31" s="177"/>
      <c r="D31" s="177"/>
      <c r="E31" s="177"/>
      <c r="F31" s="177"/>
      <c r="G31" s="177"/>
      <c r="H31" s="177"/>
      <c r="I31" s="177"/>
      <c r="J31" s="29">
        <f t="shared" si="0"/>
        <v>0</v>
      </c>
      <c r="K31" s="29" t="str">
        <f t="shared" si="1"/>
        <v/>
      </c>
      <c r="L31" s="29" t="str">
        <f t="shared" si="2"/>
        <v/>
      </c>
      <c r="M31" s="101" t="str">
        <f t="shared" si="3"/>
        <v/>
      </c>
      <c r="N31" s="144" t="str">
        <f t="shared" si="4"/>
        <v/>
      </c>
      <c r="O31" s="144" t="str">
        <f t="shared" si="5"/>
        <v/>
      </c>
      <c r="P31" s="102" t="str">
        <f t="shared" si="6"/>
        <v/>
      </c>
      <c r="Q31" s="12"/>
    </row>
    <row r="32" spans="1:29" ht="15.75">
      <c r="A32" s="135">
        <v>7</v>
      </c>
      <c r="B32" s="24" t="str">
        <f>UK!B32</f>
        <v>ESSY PUAN MAHARANI</v>
      </c>
      <c r="C32" s="177"/>
      <c r="D32" s="177"/>
      <c r="E32" s="177"/>
      <c r="F32" s="177"/>
      <c r="G32" s="177"/>
      <c r="H32" s="177"/>
      <c r="I32" s="177"/>
      <c r="J32" s="29">
        <f t="shared" si="0"/>
        <v>0</v>
      </c>
      <c r="K32" s="29" t="str">
        <f t="shared" si="1"/>
        <v/>
      </c>
      <c r="L32" s="29" t="str">
        <f t="shared" si="2"/>
        <v/>
      </c>
      <c r="M32" s="101" t="str">
        <f t="shared" si="3"/>
        <v/>
      </c>
      <c r="N32" s="144" t="str">
        <f t="shared" si="4"/>
        <v/>
      </c>
      <c r="O32" s="144" t="str">
        <f t="shared" si="5"/>
        <v/>
      </c>
      <c r="P32" s="102" t="str">
        <f t="shared" si="6"/>
        <v/>
      </c>
      <c r="Q32" s="12"/>
    </row>
    <row r="33" spans="1:17" ht="15.75">
      <c r="A33" s="135">
        <v>8</v>
      </c>
      <c r="B33" s="24" t="str">
        <f>UK!B33</f>
        <v>FAUJHAN RAMADHAN</v>
      </c>
      <c r="C33" s="177"/>
      <c r="D33" s="177"/>
      <c r="E33" s="177"/>
      <c r="F33" s="177"/>
      <c r="G33" s="177"/>
      <c r="H33" s="177"/>
      <c r="I33" s="177" t="s">
        <v>124</v>
      </c>
      <c r="J33" s="29">
        <f t="shared" si="0"/>
        <v>0</v>
      </c>
      <c r="K33" s="29" t="str">
        <f t="shared" si="1"/>
        <v/>
      </c>
      <c r="L33" s="29" t="str">
        <f t="shared" si="2"/>
        <v/>
      </c>
      <c r="M33" s="101" t="str">
        <f t="shared" si="3"/>
        <v/>
      </c>
      <c r="N33" s="144" t="str">
        <f t="shared" si="4"/>
        <v/>
      </c>
      <c r="O33" s="144" t="str">
        <f t="shared" si="5"/>
        <v/>
      </c>
      <c r="P33" s="102" t="str">
        <f t="shared" si="6"/>
        <v/>
      </c>
      <c r="Q33" s="12"/>
    </row>
    <row r="34" spans="1:17" ht="15.75">
      <c r="A34" s="135">
        <v>9</v>
      </c>
      <c r="B34" s="24" t="str">
        <f>UK!B34</f>
        <v>FIDO HARDIANTI</v>
      </c>
      <c r="C34" s="177"/>
      <c r="D34" s="177"/>
      <c r="E34" s="177"/>
      <c r="F34" s="177"/>
      <c r="G34" s="177"/>
      <c r="H34" s="177"/>
      <c r="I34" s="177"/>
      <c r="J34" s="29">
        <f t="shared" si="0"/>
        <v>0</v>
      </c>
      <c r="K34" s="29" t="str">
        <f t="shared" si="1"/>
        <v/>
      </c>
      <c r="L34" s="29" t="str">
        <f t="shared" si="2"/>
        <v/>
      </c>
      <c r="M34" s="101" t="str">
        <f t="shared" si="3"/>
        <v/>
      </c>
      <c r="N34" s="144" t="str">
        <f t="shared" si="4"/>
        <v/>
      </c>
      <c r="O34" s="144" t="str">
        <f t="shared" si="5"/>
        <v/>
      </c>
      <c r="P34" s="102" t="str">
        <f t="shared" si="6"/>
        <v/>
      </c>
      <c r="Q34" s="12"/>
    </row>
    <row r="35" spans="1:17" ht="15.75">
      <c r="A35" s="135">
        <v>10</v>
      </c>
      <c r="B35" s="24" t="str">
        <f>UK!B35</f>
        <v>FIRAN RAMADHAN</v>
      </c>
      <c r="C35" s="177"/>
      <c r="D35" s="177"/>
      <c r="E35" s="177"/>
      <c r="F35" s="177"/>
      <c r="G35" s="177"/>
      <c r="H35" s="177"/>
      <c r="I35" s="177"/>
      <c r="J35" s="29">
        <f t="shared" si="0"/>
        <v>0</v>
      </c>
      <c r="K35" s="29" t="str">
        <f t="shared" si="1"/>
        <v/>
      </c>
      <c r="L35" s="29" t="str">
        <f t="shared" si="2"/>
        <v/>
      </c>
      <c r="M35" s="101" t="str">
        <f t="shared" si="3"/>
        <v/>
      </c>
      <c r="N35" s="144" t="str">
        <f t="shared" si="4"/>
        <v/>
      </c>
      <c r="O35" s="144" t="str">
        <f t="shared" si="5"/>
        <v/>
      </c>
      <c r="P35" s="102" t="str">
        <f t="shared" si="6"/>
        <v/>
      </c>
      <c r="Q35" s="12"/>
    </row>
    <row r="36" spans="1:17" ht="15.75">
      <c r="A36" s="135">
        <v>11</v>
      </c>
      <c r="B36" s="24" t="str">
        <f>UK!B36</f>
        <v>LINDA PUTRI ANJANI</v>
      </c>
      <c r="C36" s="177"/>
      <c r="D36" s="177"/>
      <c r="E36" s="177"/>
      <c r="F36" s="177"/>
      <c r="G36" s="177"/>
      <c r="H36" s="177"/>
      <c r="I36" s="177"/>
      <c r="J36" s="29">
        <f t="shared" si="0"/>
        <v>0</v>
      </c>
      <c r="K36" s="29" t="str">
        <f t="shared" si="1"/>
        <v/>
      </c>
      <c r="L36" s="29" t="str">
        <f t="shared" si="2"/>
        <v/>
      </c>
      <c r="M36" s="101" t="str">
        <f t="shared" si="3"/>
        <v/>
      </c>
      <c r="N36" s="144" t="str">
        <f t="shared" si="4"/>
        <v/>
      </c>
      <c r="O36" s="144" t="str">
        <f t="shared" si="5"/>
        <v/>
      </c>
      <c r="P36" s="102" t="str">
        <f t="shared" si="6"/>
        <v/>
      </c>
      <c r="Q36" s="12"/>
    </row>
    <row r="37" spans="1:17" ht="15.75">
      <c r="A37" s="135">
        <v>12</v>
      </c>
      <c r="B37" s="24" t="str">
        <f>UK!B37</f>
        <v>M. RISKI</v>
      </c>
      <c r="C37" s="177"/>
      <c r="D37" s="177"/>
      <c r="E37" s="177"/>
      <c r="F37" s="177"/>
      <c r="G37" s="177"/>
      <c r="H37" s="177"/>
      <c r="I37" s="177"/>
      <c r="J37" s="29">
        <f t="shared" si="0"/>
        <v>0</v>
      </c>
      <c r="K37" s="29" t="str">
        <f t="shared" si="1"/>
        <v/>
      </c>
      <c r="L37" s="29" t="str">
        <f t="shared" si="2"/>
        <v/>
      </c>
      <c r="M37" s="101" t="str">
        <f t="shared" si="3"/>
        <v/>
      </c>
      <c r="N37" s="144" t="str">
        <f t="shared" si="4"/>
        <v/>
      </c>
      <c r="O37" s="144" t="str">
        <f t="shared" si="5"/>
        <v/>
      </c>
      <c r="P37" s="102" t="str">
        <f t="shared" si="6"/>
        <v/>
      </c>
      <c r="Q37" s="12"/>
    </row>
    <row r="38" spans="1:17" ht="15.75">
      <c r="A38" s="135">
        <v>13</v>
      </c>
      <c r="B38" s="24" t="str">
        <f>UK!B38</f>
        <v>M. ZAINUL DRAJAT</v>
      </c>
      <c r="C38" s="177"/>
      <c r="D38" s="177"/>
      <c r="E38" s="177"/>
      <c r="F38" s="177"/>
      <c r="G38" s="177"/>
      <c r="H38" s="177"/>
      <c r="I38" s="177"/>
      <c r="J38" s="29">
        <f t="shared" si="0"/>
        <v>0</v>
      </c>
      <c r="K38" s="29" t="str">
        <f t="shared" si="1"/>
        <v/>
      </c>
      <c r="L38" s="29" t="str">
        <f t="shared" si="2"/>
        <v/>
      </c>
      <c r="M38" s="101" t="str">
        <f t="shared" si="3"/>
        <v/>
      </c>
      <c r="N38" s="144" t="str">
        <f t="shared" si="4"/>
        <v/>
      </c>
      <c r="O38" s="144" t="str">
        <f t="shared" si="5"/>
        <v/>
      </c>
      <c r="P38" s="102" t="str">
        <f t="shared" si="6"/>
        <v/>
      </c>
      <c r="Q38" s="12"/>
    </row>
    <row r="39" spans="1:17" ht="15.75">
      <c r="A39" s="135">
        <v>14</v>
      </c>
      <c r="B39" s="24" t="str">
        <f>UK!B39</f>
        <v>MUHAMMAD AMAR TAUFIK</v>
      </c>
      <c r="C39" s="177"/>
      <c r="D39" s="177"/>
      <c r="E39" s="177"/>
      <c r="F39" s="177"/>
      <c r="G39" s="177"/>
      <c r="H39" s="177"/>
      <c r="I39" s="177"/>
      <c r="J39" s="29">
        <f t="shared" si="0"/>
        <v>0</v>
      </c>
      <c r="K39" s="29" t="str">
        <f t="shared" si="1"/>
        <v/>
      </c>
      <c r="L39" s="29" t="str">
        <f t="shared" si="2"/>
        <v/>
      </c>
      <c r="M39" s="101" t="str">
        <f t="shared" si="3"/>
        <v/>
      </c>
      <c r="N39" s="144" t="str">
        <f t="shared" si="4"/>
        <v/>
      </c>
      <c r="O39" s="144" t="str">
        <f t="shared" si="5"/>
        <v/>
      </c>
      <c r="P39" s="102" t="str">
        <f t="shared" si="6"/>
        <v/>
      </c>
      <c r="Q39" s="12"/>
    </row>
    <row r="40" spans="1:17" ht="15.75">
      <c r="A40" s="135">
        <v>15</v>
      </c>
      <c r="B40" s="24" t="str">
        <f>UK!B40</f>
        <v>MUHAMMAD FITRAH</v>
      </c>
      <c r="C40" s="177"/>
      <c r="D40" s="177"/>
      <c r="E40" s="177"/>
      <c r="F40" s="177"/>
      <c r="G40" s="177"/>
      <c r="H40" s="177"/>
      <c r="I40" s="177"/>
      <c r="J40" s="29">
        <f t="shared" si="0"/>
        <v>0</v>
      </c>
      <c r="K40" s="29" t="str">
        <f t="shared" si="1"/>
        <v/>
      </c>
      <c r="L40" s="29" t="str">
        <f t="shared" si="2"/>
        <v/>
      </c>
      <c r="M40" s="101" t="str">
        <f t="shared" si="3"/>
        <v/>
      </c>
      <c r="N40" s="144" t="str">
        <f t="shared" si="4"/>
        <v/>
      </c>
      <c r="O40" s="144" t="str">
        <f t="shared" si="5"/>
        <v/>
      </c>
      <c r="P40" s="102" t="str">
        <f t="shared" si="6"/>
        <v/>
      </c>
      <c r="Q40" s="12"/>
    </row>
    <row r="41" spans="1:17" ht="15.75">
      <c r="A41" s="135">
        <v>16</v>
      </c>
      <c r="B41" s="24" t="str">
        <f>UK!B41</f>
        <v>NUR SELFIRA</v>
      </c>
      <c r="C41" s="177"/>
      <c r="D41" s="177"/>
      <c r="E41" s="177"/>
      <c r="F41" s="177"/>
      <c r="G41" s="177"/>
      <c r="H41" s="177"/>
      <c r="I41" s="177"/>
      <c r="J41" s="29">
        <f t="shared" si="0"/>
        <v>0</v>
      </c>
      <c r="K41" s="29" t="str">
        <f t="shared" si="1"/>
        <v/>
      </c>
      <c r="L41" s="29" t="str">
        <f t="shared" si="2"/>
        <v/>
      </c>
      <c r="M41" s="101" t="str">
        <f t="shared" si="3"/>
        <v/>
      </c>
      <c r="N41" s="144" t="str">
        <f t="shared" si="4"/>
        <v/>
      </c>
      <c r="O41" s="144" t="str">
        <f t="shared" si="5"/>
        <v/>
      </c>
      <c r="P41" s="102" t="str">
        <f t="shared" si="6"/>
        <v/>
      </c>
      <c r="Q41" s="12"/>
    </row>
    <row r="42" spans="1:17" ht="15.75">
      <c r="A42" s="135">
        <v>17</v>
      </c>
      <c r="B42" s="24" t="str">
        <f>UK!B42</f>
        <v>NUR WULAN RAMADHAN</v>
      </c>
      <c r="C42" s="177"/>
      <c r="D42" s="177"/>
      <c r="E42" s="177"/>
      <c r="F42" s="177"/>
      <c r="G42" s="177"/>
      <c r="H42" s="177"/>
      <c r="I42" s="177"/>
      <c r="J42" s="29">
        <f t="shared" si="0"/>
        <v>0</v>
      </c>
      <c r="K42" s="29" t="str">
        <f t="shared" si="1"/>
        <v/>
      </c>
      <c r="L42" s="29" t="str">
        <f t="shared" si="2"/>
        <v/>
      </c>
      <c r="M42" s="101" t="str">
        <f t="shared" si="3"/>
        <v/>
      </c>
      <c r="N42" s="144" t="str">
        <f t="shared" si="4"/>
        <v/>
      </c>
      <c r="O42" s="144" t="str">
        <f t="shared" si="5"/>
        <v/>
      </c>
      <c r="P42" s="102" t="str">
        <f t="shared" si="6"/>
        <v/>
      </c>
      <c r="Q42" s="12"/>
    </row>
    <row r="43" spans="1:17" ht="15.75">
      <c r="A43" s="135">
        <v>18</v>
      </c>
      <c r="B43" s="24" t="str">
        <f>UK!B43</f>
        <v>NURAH FAZRIAH SAFITRI</v>
      </c>
      <c r="C43" s="177"/>
      <c r="D43" s="177"/>
      <c r="E43" s="177"/>
      <c r="F43" s="177"/>
      <c r="G43" s="177"/>
      <c r="H43" s="177"/>
      <c r="I43" s="177"/>
      <c r="J43" s="29">
        <f t="shared" si="0"/>
        <v>0</v>
      </c>
      <c r="K43" s="29" t="str">
        <f t="shared" si="1"/>
        <v/>
      </c>
      <c r="L43" s="29" t="str">
        <f t="shared" si="2"/>
        <v/>
      </c>
      <c r="M43" s="101" t="str">
        <f t="shared" si="3"/>
        <v/>
      </c>
      <c r="N43" s="144" t="str">
        <f t="shared" si="4"/>
        <v/>
      </c>
      <c r="O43" s="144" t="str">
        <f t="shared" si="5"/>
        <v/>
      </c>
      <c r="P43" s="102" t="str">
        <f t="shared" si="6"/>
        <v/>
      </c>
      <c r="Q43" s="12"/>
    </row>
    <row r="44" spans="1:17" ht="15.75">
      <c r="A44" s="135">
        <v>19</v>
      </c>
      <c r="B44" s="24" t="str">
        <f>UK!B44</f>
        <v>PUTRA</v>
      </c>
      <c r="C44" s="177"/>
      <c r="D44" s="177"/>
      <c r="E44" s="177"/>
      <c r="F44" s="177"/>
      <c r="G44" s="177"/>
      <c r="H44" s="177"/>
      <c r="I44" s="177"/>
      <c r="J44" s="29">
        <f t="shared" si="0"/>
        <v>0</v>
      </c>
      <c r="K44" s="29" t="str">
        <f t="shared" si="1"/>
        <v/>
      </c>
      <c r="L44" s="29" t="str">
        <f t="shared" si="2"/>
        <v/>
      </c>
      <c r="M44" s="101" t="str">
        <f t="shared" si="3"/>
        <v/>
      </c>
      <c r="N44" s="144" t="str">
        <f t="shared" si="4"/>
        <v/>
      </c>
      <c r="O44" s="144" t="str">
        <f t="shared" si="5"/>
        <v/>
      </c>
      <c r="P44" s="102" t="str">
        <f t="shared" si="6"/>
        <v/>
      </c>
      <c r="Q44" s="12"/>
    </row>
    <row r="45" spans="1:17" ht="15.75">
      <c r="A45" s="135">
        <v>20</v>
      </c>
      <c r="B45" s="24" t="str">
        <f>UK!B45</f>
        <v>PUTRI AINUN SAFIRA</v>
      </c>
      <c r="C45" s="177"/>
      <c r="D45" s="177"/>
      <c r="E45" s="177"/>
      <c r="F45" s="177"/>
      <c r="G45" s="177"/>
      <c r="H45" s="177"/>
      <c r="I45" s="177"/>
      <c r="J45" s="29">
        <f t="shared" si="0"/>
        <v>0</v>
      </c>
      <c r="K45" s="29" t="str">
        <f t="shared" si="1"/>
        <v/>
      </c>
      <c r="L45" s="29" t="str">
        <f t="shared" si="2"/>
        <v/>
      </c>
      <c r="M45" s="101" t="str">
        <f t="shared" si="3"/>
        <v/>
      </c>
      <c r="N45" s="144" t="str">
        <f t="shared" si="4"/>
        <v/>
      </c>
      <c r="O45" s="144" t="str">
        <f t="shared" si="5"/>
        <v/>
      </c>
      <c r="P45" s="102" t="str">
        <f t="shared" si="6"/>
        <v/>
      </c>
      <c r="Q45" s="12"/>
    </row>
    <row r="46" spans="1:17" ht="15.75">
      <c r="A46" s="135">
        <v>21</v>
      </c>
      <c r="B46" s="24" t="str">
        <f>UK!B46</f>
        <v>RAKA SAPUTRA</v>
      </c>
      <c r="C46" s="177"/>
      <c r="D46" s="177"/>
      <c r="E46" s="177"/>
      <c r="F46" s="177"/>
      <c r="G46" s="177"/>
      <c r="H46" s="177"/>
      <c r="I46" s="177"/>
      <c r="J46" s="29">
        <f t="shared" si="0"/>
        <v>0</v>
      </c>
      <c r="K46" s="29" t="str">
        <f t="shared" si="1"/>
        <v/>
      </c>
      <c r="L46" s="29" t="str">
        <f t="shared" si="2"/>
        <v/>
      </c>
      <c r="M46" s="101" t="str">
        <f t="shared" si="3"/>
        <v/>
      </c>
      <c r="N46" s="144" t="str">
        <f t="shared" si="4"/>
        <v/>
      </c>
      <c r="O46" s="144" t="str">
        <f t="shared" si="5"/>
        <v/>
      </c>
      <c r="P46" s="102" t="str">
        <f t="shared" si="6"/>
        <v/>
      </c>
      <c r="Q46" s="12"/>
    </row>
    <row r="47" spans="1:17" ht="15.75">
      <c r="A47" s="135">
        <v>22</v>
      </c>
      <c r="B47" s="24" t="str">
        <f>UK!B47</f>
        <v>RIDHO AHMAD PRABU</v>
      </c>
      <c r="C47" s="177"/>
      <c r="D47" s="177"/>
      <c r="E47" s="177"/>
      <c r="F47" s="177"/>
      <c r="G47" s="177"/>
      <c r="H47" s="177"/>
      <c r="I47" s="177"/>
      <c r="J47" s="29">
        <f t="shared" si="0"/>
        <v>0</v>
      </c>
      <c r="K47" s="29" t="str">
        <f t="shared" si="1"/>
        <v/>
      </c>
      <c r="L47" s="29" t="str">
        <f t="shared" si="2"/>
        <v/>
      </c>
      <c r="M47" s="101" t="str">
        <f t="shared" si="3"/>
        <v/>
      </c>
      <c r="N47" s="144" t="str">
        <f t="shared" si="4"/>
        <v/>
      </c>
      <c r="O47" s="144" t="str">
        <f t="shared" si="5"/>
        <v/>
      </c>
      <c r="P47" s="102" t="str">
        <f t="shared" si="6"/>
        <v/>
      </c>
      <c r="Q47" s="12"/>
    </row>
    <row r="48" spans="1:17" ht="15.75">
      <c r="A48" s="135">
        <v>23</v>
      </c>
      <c r="B48" s="24" t="str">
        <f>UK!B48</f>
        <v>DEVI RISKA</v>
      </c>
      <c r="C48" s="177"/>
      <c r="D48" s="177"/>
      <c r="E48" s="177"/>
      <c r="F48" s="177"/>
      <c r="G48" s="177"/>
      <c r="H48" s="177"/>
      <c r="I48" s="177"/>
      <c r="J48" s="29">
        <f t="shared" si="0"/>
        <v>0</v>
      </c>
      <c r="K48" s="29" t="str">
        <f t="shared" si="1"/>
        <v/>
      </c>
      <c r="L48" s="29" t="str">
        <f t="shared" si="2"/>
        <v/>
      </c>
      <c r="M48" s="101" t="str">
        <f t="shared" si="3"/>
        <v/>
      </c>
      <c r="N48" s="144" t="str">
        <f t="shared" si="4"/>
        <v/>
      </c>
      <c r="O48" s="144" t="str">
        <f t="shared" si="5"/>
        <v/>
      </c>
      <c r="P48" s="102" t="str">
        <f t="shared" si="6"/>
        <v/>
      </c>
      <c r="Q48" s="12"/>
    </row>
    <row r="49" spans="1:17" ht="15.75">
      <c r="A49" s="135">
        <v>24</v>
      </c>
      <c r="B49" s="24" t="str">
        <f>UK!B49</f>
        <v>ROBAN</v>
      </c>
      <c r="C49" s="177"/>
      <c r="D49" s="177"/>
      <c r="E49" s="177"/>
      <c r="F49" s="177"/>
      <c r="G49" s="177"/>
      <c r="H49" s="177"/>
      <c r="I49" s="177"/>
      <c r="J49" s="29">
        <f t="shared" si="0"/>
        <v>0</v>
      </c>
      <c r="K49" s="29" t="str">
        <f t="shared" si="1"/>
        <v/>
      </c>
      <c r="L49" s="29" t="str">
        <f t="shared" si="2"/>
        <v/>
      </c>
      <c r="M49" s="101" t="str">
        <f t="shared" si="3"/>
        <v/>
      </c>
      <c r="N49" s="144" t="str">
        <f t="shared" si="4"/>
        <v/>
      </c>
      <c r="O49" s="144" t="str">
        <f t="shared" si="5"/>
        <v/>
      </c>
      <c r="P49" s="102" t="str">
        <f t="shared" si="6"/>
        <v/>
      </c>
      <c r="Q49" s="12"/>
    </row>
    <row r="50" spans="1:17" ht="15.75">
      <c r="A50" s="135">
        <v>25</v>
      </c>
      <c r="B50" s="24" t="str">
        <f>UK!B50</f>
        <v>SAHRUL RAMADHAN</v>
      </c>
      <c r="C50" s="177"/>
      <c r="D50" s="177"/>
      <c r="E50" s="177"/>
      <c r="F50" s="177"/>
      <c r="G50" s="177"/>
      <c r="H50" s="177"/>
      <c r="I50" s="177"/>
      <c r="J50" s="29">
        <f t="shared" si="0"/>
        <v>0</v>
      </c>
      <c r="K50" s="29" t="str">
        <f t="shared" si="1"/>
        <v/>
      </c>
      <c r="L50" s="29" t="str">
        <f t="shared" si="2"/>
        <v/>
      </c>
      <c r="M50" s="101" t="str">
        <f t="shared" si="3"/>
        <v/>
      </c>
      <c r="N50" s="144" t="str">
        <f t="shared" si="4"/>
        <v/>
      </c>
      <c r="O50" s="144" t="str">
        <f t="shared" si="5"/>
        <v/>
      </c>
      <c r="P50" s="102" t="str">
        <f t="shared" si="6"/>
        <v/>
      </c>
      <c r="Q50" s="12"/>
    </row>
    <row r="51" spans="1:17" ht="15.75">
      <c r="A51" s="135">
        <v>26</v>
      </c>
      <c r="B51" s="24" t="str">
        <f>UK!B51</f>
        <v>SATIFA KHUMAIRAH</v>
      </c>
      <c r="C51" s="177"/>
      <c r="D51" s="177"/>
      <c r="E51" s="177"/>
      <c r="F51" s="177"/>
      <c r="G51" s="177"/>
      <c r="H51" s="177"/>
      <c r="I51" s="177"/>
      <c r="J51" s="29">
        <f t="shared" si="0"/>
        <v>0</v>
      </c>
      <c r="K51" s="29" t="str">
        <f t="shared" si="1"/>
        <v/>
      </c>
      <c r="L51" s="29" t="str">
        <f t="shared" si="2"/>
        <v/>
      </c>
      <c r="M51" s="101" t="str">
        <f t="shared" si="3"/>
        <v/>
      </c>
      <c r="N51" s="144" t="str">
        <f t="shared" si="4"/>
        <v/>
      </c>
      <c r="O51" s="144" t="str">
        <f t="shared" si="5"/>
        <v/>
      </c>
      <c r="P51" s="102" t="str">
        <f t="shared" si="6"/>
        <v/>
      </c>
      <c r="Q51" s="12"/>
    </row>
    <row r="52" spans="1:17" ht="15.75">
      <c r="A52" s="135">
        <v>27</v>
      </c>
      <c r="B52" s="24" t="str">
        <f>UK!B52</f>
        <v>SITI ASIA</v>
      </c>
      <c r="C52" s="177"/>
      <c r="D52" s="177"/>
      <c r="E52" s="177"/>
      <c r="F52" s="177"/>
      <c r="G52" s="177"/>
      <c r="H52" s="177"/>
      <c r="I52" s="177"/>
      <c r="J52" s="29">
        <f t="shared" si="0"/>
        <v>0</v>
      </c>
      <c r="K52" s="29" t="str">
        <f t="shared" si="1"/>
        <v/>
      </c>
      <c r="L52" s="29" t="str">
        <f t="shared" si="2"/>
        <v/>
      </c>
      <c r="M52" s="101" t="str">
        <f t="shared" si="3"/>
        <v/>
      </c>
      <c r="N52" s="144" t="str">
        <f t="shared" si="4"/>
        <v/>
      </c>
      <c r="O52" s="144" t="str">
        <f t="shared" si="5"/>
        <v/>
      </c>
      <c r="P52" s="102" t="str">
        <f t="shared" si="6"/>
        <v/>
      </c>
      <c r="Q52" s="12"/>
    </row>
    <row r="53" spans="1:17" ht="15.75">
      <c r="A53" s="135">
        <v>28</v>
      </c>
      <c r="B53" s="24" t="str">
        <f>UK!B53</f>
        <v>SURIANI</v>
      </c>
      <c r="C53" s="177"/>
      <c r="D53" s="177"/>
      <c r="E53" s="177"/>
      <c r="F53" s="177"/>
      <c r="G53" s="177"/>
      <c r="H53" s="177"/>
      <c r="I53" s="177"/>
      <c r="J53" s="29">
        <f t="shared" si="0"/>
        <v>0</v>
      </c>
      <c r="K53" s="29" t="str">
        <f t="shared" si="1"/>
        <v/>
      </c>
      <c r="L53" s="29" t="str">
        <f t="shared" si="2"/>
        <v/>
      </c>
      <c r="M53" s="101" t="str">
        <f t="shared" si="3"/>
        <v/>
      </c>
      <c r="N53" s="144" t="str">
        <f t="shared" si="4"/>
        <v/>
      </c>
      <c r="O53" s="144" t="str">
        <f t="shared" si="5"/>
        <v/>
      </c>
      <c r="P53" s="102" t="str">
        <f t="shared" si="6"/>
        <v/>
      </c>
      <c r="Q53" s="12"/>
    </row>
    <row r="54" spans="1:17" ht="15.75">
      <c r="A54" s="135">
        <v>29</v>
      </c>
      <c r="B54" s="24" t="str">
        <f>UK!B54</f>
        <v>USWATUN HASANAH</v>
      </c>
      <c r="C54" s="177"/>
      <c r="D54" s="177"/>
      <c r="E54" s="177"/>
      <c r="F54" s="177"/>
      <c r="G54" s="177"/>
      <c r="H54" s="177"/>
      <c r="I54" s="177"/>
      <c r="J54" s="29">
        <f t="shared" si="0"/>
        <v>0</v>
      </c>
      <c r="K54" s="29" t="str">
        <f t="shared" si="1"/>
        <v/>
      </c>
      <c r="L54" s="29" t="str">
        <f t="shared" si="2"/>
        <v/>
      </c>
      <c r="M54" s="101" t="str">
        <f t="shared" si="3"/>
        <v/>
      </c>
      <c r="N54" s="144" t="str">
        <f t="shared" si="4"/>
        <v/>
      </c>
      <c r="O54" s="144" t="str">
        <f t="shared" si="5"/>
        <v/>
      </c>
      <c r="P54" s="102" t="str">
        <f t="shared" si="6"/>
        <v/>
      </c>
      <c r="Q54" s="12"/>
    </row>
    <row r="55" spans="1:17" ht="15.75">
      <c r="A55" s="135">
        <v>30</v>
      </c>
      <c r="B55" s="24" t="str">
        <f>UK!B55</f>
        <v>ZANIS PERDANA</v>
      </c>
      <c r="C55" s="177"/>
      <c r="D55" s="177"/>
      <c r="E55" s="177"/>
      <c r="F55" s="177"/>
      <c r="G55" s="177"/>
      <c r="H55" s="177"/>
      <c r="I55" s="177"/>
      <c r="J55" s="29">
        <f t="shared" si="0"/>
        <v>0</v>
      </c>
      <c r="K55" s="29" t="str">
        <f t="shared" si="1"/>
        <v/>
      </c>
      <c r="L55" s="29" t="str">
        <f t="shared" si="2"/>
        <v/>
      </c>
      <c r="M55" s="101" t="str">
        <f t="shared" si="3"/>
        <v/>
      </c>
      <c r="N55" s="144" t="str">
        <f t="shared" si="4"/>
        <v/>
      </c>
      <c r="O55" s="144" t="str">
        <f t="shared" si="5"/>
        <v/>
      </c>
      <c r="P55" s="102" t="str">
        <f t="shared" si="6"/>
        <v/>
      </c>
      <c r="Q55" s="12"/>
    </row>
    <row r="56" spans="1:17" ht="15.75">
      <c r="A56" s="135">
        <v>31</v>
      </c>
      <c r="B56" s="24" t="str">
        <f>UK!B56</f>
        <v/>
      </c>
      <c r="C56" s="177"/>
      <c r="D56" s="177"/>
      <c r="E56" s="177"/>
      <c r="F56" s="177"/>
      <c r="G56" s="177"/>
      <c r="H56" s="177"/>
      <c r="I56" s="177"/>
      <c r="J56" s="29">
        <f t="shared" si="0"/>
        <v>0</v>
      </c>
      <c r="K56" s="29" t="str">
        <f t="shared" si="1"/>
        <v/>
      </c>
      <c r="L56" s="29" t="str">
        <f t="shared" si="2"/>
        <v/>
      </c>
      <c r="M56" s="101" t="str">
        <f t="shared" si="3"/>
        <v/>
      </c>
      <c r="N56" s="144" t="str">
        <f t="shared" si="4"/>
        <v/>
      </c>
      <c r="O56" s="144" t="str">
        <f t="shared" si="5"/>
        <v/>
      </c>
      <c r="P56" s="102" t="str">
        <f t="shared" si="6"/>
        <v/>
      </c>
      <c r="Q56" s="12"/>
    </row>
    <row r="57" spans="1:17" ht="15.75">
      <c r="A57" s="135">
        <v>32</v>
      </c>
      <c r="B57" s="24" t="str">
        <f>UK!B57</f>
        <v/>
      </c>
      <c r="C57" s="177"/>
      <c r="D57" s="177"/>
      <c r="E57" s="177"/>
      <c r="F57" s="177"/>
      <c r="G57" s="177"/>
      <c r="H57" s="177"/>
      <c r="I57" s="177"/>
      <c r="J57" s="29">
        <f t="shared" si="0"/>
        <v>0</v>
      </c>
      <c r="K57" s="29" t="str">
        <f t="shared" si="1"/>
        <v/>
      </c>
      <c r="L57" s="29" t="str">
        <f t="shared" si="2"/>
        <v/>
      </c>
      <c r="M57" s="101" t="str">
        <f t="shared" si="3"/>
        <v/>
      </c>
      <c r="N57" s="144" t="str">
        <f t="shared" si="4"/>
        <v/>
      </c>
      <c r="O57" s="144" t="str">
        <f t="shared" si="5"/>
        <v/>
      </c>
      <c r="P57" s="102" t="str">
        <f t="shared" si="6"/>
        <v/>
      </c>
      <c r="Q57" s="12"/>
    </row>
    <row r="58" spans="1:17" ht="15.75">
      <c r="A58" s="135">
        <v>33</v>
      </c>
      <c r="B58" s="24" t="str">
        <f>UK!B58</f>
        <v/>
      </c>
      <c r="C58" s="177"/>
      <c r="D58" s="177"/>
      <c r="E58" s="177"/>
      <c r="F58" s="177"/>
      <c r="G58" s="177"/>
      <c r="H58" s="177"/>
      <c r="I58" s="177"/>
      <c r="J58" s="29">
        <f t="shared" si="0"/>
        <v>0</v>
      </c>
      <c r="K58" s="29" t="str">
        <f t="shared" si="1"/>
        <v/>
      </c>
      <c r="L58" s="29" t="str">
        <f t="shared" si="2"/>
        <v/>
      </c>
      <c r="M58" s="101" t="str">
        <f t="shared" si="3"/>
        <v/>
      </c>
      <c r="N58" s="144" t="str">
        <f t="shared" si="4"/>
        <v/>
      </c>
      <c r="O58" s="144" t="str">
        <f t="shared" si="5"/>
        <v/>
      </c>
      <c r="P58" s="102" t="str">
        <f t="shared" si="6"/>
        <v/>
      </c>
      <c r="Q58" s="12"/>
    </row>
    <row r="59" spans="1:17" ht="15.75">
      <c r="A59" s="135">
        <v>34</v>
      </c>
      <c r="B59" s="24" t="str">
        <f>UK!B59</f>
        <v/>
      </c>
      <c r="C59" s="177"/>
      <c r="D59" s="177"/>
      <c r="E59" s="177"/>
      <c r="F59" s="177"/>
      <c r="G59" s="177"/>
      <c r="H59" s="177"/>
      <c r="I59" s="177"/>
      <c r="J59" s="29">
        <f t="shared" si="0"/>
        <v>0</v>
      </c>
      <c r="K59" s="29" t="str">
        <f t="shared" si="1"/>
        <v/>
      </c>
      <c r="L59" s="29" t="str">
        <f t="shared" si="2"/>
        <v/>
      </c>
      <c r="M59" s="101" t="str">
        <f t="shared" si="3"/>
        <v/>
      </c>
      <c r="N59" s="144" t="str">
        <f t="shared" si="4"/>
        <v/>
      </c>
      <c r="O59" s="144" t="str">
        <f t="shared" si="5"/>
        <v/>
      </c>
      <c r="P59" s="102" t="str">
        <f t="shared" si="6"/>
        <v/>
      </c>
      <c r="Q59" s="12"/>
    </row>
    <row r="60" spans="1:17" ht="15.75">
      <c r="A60" s="135">
        <v>35</v>
      </c>
      <c r="B60" s="24" t="str">
        <f>UK!B60</f>
        <v/>
      </c>
      <c r="C60" s="177"/>
      <c r="D60" s="177"/>
      <c r="E60" s="177"/>
      <c r="F60" s="177"/>
      <c r="G60" s="177"/>
      <c r="H60" s="177"/>
      <c r="I60" s="177"/>
      <c r="J60" s="29">
        <f t="shared" si="0"/>
        <v>0</v>
      </c>
      <c r="K60" s="29" t="str">
        <f t="shared" si="1"/>
        <v/>
      </c>
      <c r="L60" s="29" t="str">
        <f t="shared" si="2"/>
        <v/>
      </c>
      <c r="M60" s="101" t="str">
        <f t="shared" si="3"/>
        <v/>
      </c>
      <c r="N60" s="144" t="str">
        <f t="shared" si="4"/>
        <v/>
      </c>
      <c r="O60" s="144" t="str">
        <f t="shared" si="5"/>
        <v/>
      </c>
      <c r="P60" s="102" t="str">
        <f t="shared" si="6"/>
        <v/>
      </c>
      <c r="Q60" s="12"/>
    </row>
    <row r="61" spans="1:17">
      <c r="A61" s="24"/>
      <c r="B61" s="9" t="s">
        <v>60</v>
      </c>
      <c r="C61" s="10"/>
      <c r="D61" s="10"/>
      <c r="E61" s="10"/>
      <c r="F61" s="10"/>
      <c r="G61" s="10"/>
      <c r="H61" s="10"/>
      <c r="I61" s="10"/>
      <c r="J61" s="10"/>
      <c r="K61" s="32"/>
      <c r="L61" s="32"/>
      <c r="M61" s="32"/>
      <c r="N61" s="32"/>
      <c r="O61" s="32"/>
      <c r="P61" s="32"/>
      <c r="Q61" s="12"/>
    </row>
    <row r="62" spans="1:17">
      <c r="A62" s="12"/>
      <c r="B62" s="12"/>
      <c r="C62" s="12"/>
      <c r="D62" s="12"/>
      <c r="E62" s="12"/>
      <c r="F62" s="12"/>
      <c r="G62" s="12"/>
      <c r="H62" s="12"/>
      <c r="I62" s="12"/>
      <c r="J62" s="12"/>
      <c r="K62" s="12"/>
      <c r="L62" s="12"/>
      <c r="M62" s="12"/>
      <c r="N62" s="12"/>
      <c r="O62" s="12"/>
      <c r="P62" s="12"/>
      <c r="Q62" s="12"/>
    </row>
    <row r="63" spans="1:17">
      <c r="A63" s="12"/>
      <c r="B63" s="12" t="s">
        <v>69</v>
      </c>
      <c r="C63" s="12"/>
      <c r="D63" s="12"/>
      <c r="E63" s="12"/>
      <c r="F63" s="12"/>
      <c r="G63" s="12"/>
      <c r="H63" s="12"/>
      <c r="I63" s="12"/>
      <c r="J63" s="12"/>
      <c r="K63" s="12"/>
      <c r="L63" s="12"/>
      <c r="M63" s="12"/>
      <c r="N63" s="12" t="e">
        <f>Pf!N63</f>
        <v>#REF!</v>
      </c>
      <c r="O63" s="12"/>
      <c r="P63" s="12"/>
      <c r="Q63" s="12"/>
    </row>
    <row r="64" spans="1:17">
      <c r="A64" s="12"/>
      <c r="B64" s="12" t="e">
        <f>#REF!</f>
        <v>#REF!</v>
      </c>
      <c r="C64" s="12"/>
      <c r="D64" s="12"/>
      <c r="E64" s="12"/>
      <c r="F64" s="12"/>
      <c r="G64" s="12"/>
      <c r="H64" s="12"/>
      <c r="I64" s="12"/>
      <c r="J64" s="12"/>
      <c r="K64" s="12"/>
      <c r="L64" s="12"/>
      <c r="M64" s="12"/>
      <c r="N64" s="12" t="s">
        <v>70</v>
      </c>
      <c r="O64" s="12"/>
      <c r="P64" s="12"/>
      <c r="Q64" s="12"/>
    </row>
    <row r="65" spans="1:17">
      <c r="A65" s="12"/>
      <c r="B65" s="12"/>
      <c r="C65" s="12"/>
      <c r="D65" s="12"/>
      <c r="E65" s="12"/>
      <c r="F65" s="12"/>
      <c r="G65" s="12"/>
      <c r="H65" s="12"/>
      <c r="I65" s="12"/>
      <c r="J65" s="12"/>
      <c r="K65" s="12"/>
      <c r="L65" s="12"/>
      <c r="M65" s="12"/>
      <c r="N65" s="12"/>
      <c r="O65" s="12"/>
      <c r="P65" s="12"/>
      <c r="Q65" s="12"/>
    </row>
    <row r="66" spans="1:17">
      <c r="A66" s="12"/>
      <c r="B66" s="12"/>
      <c r="C66" s="12"/>
      <c r="D66" s="12"/>
      <c r="E66" s="12"/>
      <c r="F66" s="12"/>
      <c r="G66" s="12"/>
      <c r="H66" s="12"/>
      <c r="I66" s="12"/>
      <c r="J66" s="12"/>
      <c r="K66" s="12"/>
      <c r="L66" s="12"/>
      <c r="M66" s="12"/>
      <c r="N66" s="12"/>
      <c r="O66" s="12"/>
      <c r="P66" s="12"/>
      <c r="Q66" s="12"/>
    </row>
    <row r="67" spans="1:17">
      <c r="A67" s="12"/>
      <c r="B67" s="14" t="e">
        <f>Pf!B67</f>
        <v>#REF!</v>
      </c>
      <c r="C67" s="12"/>
      <c r="D67" s="12"/>
      <c r="E67" s="12"/>
      <c r="F67" s="12"/>
      <c r="G67" s="12"/>
      <c r="H67" s="12"/>
      <c r="I67" s="12"/>
      <c r="J67" s="12"/>
      <c r="K67" s="12"/>
      <c r="L67" s="12"/>
      <c r="M67" s="12"/>
      <c r="N67" s="12" t="e">
        <f>Pf!N67</f>
        <v>#REF!</v>
      </c>
      <c r="O67" s="12"/>
      <c r="P67" s="12"/>
      <c r="Q67" s="12"/>
    </row>
    <row r="68" spans="1:17">
      <c r="A68" s="12"/>
      <c r="B68" s="12" t="e">
        <f>Pf!B68</f>
        <v>#REF!</v>
      </c>
      <c r="C68" s="12"/>
      <c r="D68" s="12"/>
      <c r="E68" s="12"/>
      <c r="F68" s="12"/>
      <c r="G68" s="12"/>
      <c r="H68" s="12"/>
      <c r="I68" s="12"/>
      <c r="J68" s="12"/>
      <c r="K68" s="12"/>
      <c r="L68" s="12"/>
      <c r="M68" s="12"/>
      <c r="N68" s="12" t="e">
        <f>Pf!N68</f>
        <v>#REF!</v>
      </c>
      <c r="O68" s="12"/>
      <c r="P68" s="12"/>
      <c r="Q68" s="12"/>
    </row>
    <row r="69" spans="1:17">
      <c r="A69" s="12"/>
      <c r="B69" s="12"/>
      <c r="C69" s="12"/>
      <c r="D69" s="12"/>
      <c r="E69" s="12"/>
      <c r="F69" s="12"/>
      <c r="G69" s="12"/>
      <c r="H69" s="12"/>
      <c r="I69" s="12"/>
      <c r="J69" s="12"/>
      <c r="K69" s="12"/>
      <c r="L69" s="12"/>
      <c r="M69" s="12"/>
      <c r="N69" s="12"/>
      <c r="O69" s="12"/>
      <c r="P69" s="12"/>
      <c r="Q69" s="12"/>
    </row>
  </sheetData>
  <sheetProtection password="CA29" sheet="1" objects="1" scenarios="1"/>
  <mergeCells count="26">
    <mergeCell ref="B1:P1"/>
    <mergeCell ref="B2:P2"/>
    <mergeCell ref="B3:P3"/>
    <mergeCell ref="B4:P4"/>
    <mergeCell ref="A22:A25"/>
    <mergeCell ref="B22:B23"/>
    <mergeCell ref="C22:C23"/>
    <mergeCell ref="D22:D23"/>
    <mergeCell ref="E22:E23"/>
    <mergeCell ref="F22:F23"/>
    <mergeCell ref="N22:N23"/>
    <mergeCell ref="O22:O23"/>
    <mergeCell ref="P22:P23"/>
    <mergeCell ref="C12:F12"/>
    <mergeCell ref="N12:Q12"/>
    <mergeCell ref="G22:G23"/>
    <mergeCell ref="H22:H23"/>
    <mergeCell ref="I22:I23"/>
    <mergeCell ref="J22:J23"/>
    <mergeCell ref="K22:K23"/>
    <mergeCell ref="L22:L23"/>
    <mergeCell ref="M22:M23"/>
    <mergeCell ref="S24:AC24"/>
    <mergeCell ref="T25:V25"/>
    <mergeCell ref="W25:Y25"/>
    <mergeCell ref="Z25:AC25"/>
  </mergeCells>
  <conditionalFormatting sqref="P26:P60">
    <cfRule type="containsText" dxfId="13" priority="2" operator="containsText" text="Belum">
      <formula>NOT(ISERROR(SEARCH("Belum",P26)))</formula>
    </cfRule>
    <cfRule type="cellIs" dxfId="12" priority="3" operator="greaterThan">
      <formula>0</formula>
    </cfRule>
  </conditionalFormatting>
  <conditionalFormatting sqref="O26:O60">
    <cfRule type="cellIs" dxfId="11" priority="5" operator="greaterThan">
      <formula>0</formula>
    </cfRule>
  </conditionalFormatting>
  <conditionalFormatting sqref="M26:M60">
    <cfRule type="cellIs" dxfId="10" priority="6" operator="greaterThan">
      <formula>0</formula>
    </cfRule>
  </conditionalFormatting>
  <conditionalFormatting sqref="N26:N60">
    <cfRule type="cellIs" dxfId="9" priority="4" operator="greaterThan">
      <formula>0</formula>
    </cfRule>
  </conditionalFormatting>
  <conditionalFormatting sqref="T26:T29">
    <cfRule type="cellIs" dxfId="8" priority="1" operator="equal">
      <formula>0</formula>
    </cfRule>
  </conditionalFormatting>
  <printOptions horizontalCentered="1"/>
  <pageMargins left="0.25" right="0.25" top="0.75" bottom="0.75" header="0.3" footer="0.3"/>
  <pageSetup paperSize="768"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showRowColHeaders="0" zoomScale="80" zoomScaleNormal="80" workbookViewId="0">
      <selection activeCell="N67" sqref="N67"/>
    </sheetView>
  </sheetViews>
  <sheetFormatPr defaultRowHeight="15"/>
  <cols>
    <col min="1" max="1" width="4.5703125" style="44" bestFit="1" customWidth="1"/>
    <col min="2" max="2" width="29.42578125" style="44" bestFit="1" customWidth="1"/>
    <col min="3" max="6" width="9.42578125" style="44" bestFit="1" customWidth="1"/>
    <col min="7" max="9" width="9.140625" style="44"/>
    <col min="10" max="10" width="3.7109375" style="44" hidden="1" customWidth="1"/>
    <col min="11" max="11" width="5.5703125" style="44" bestFit="1" customWidth="1"/>
    <col min="12" max="12" width="7.140625" style="44" hidden="1" customWidth="1"/>
    <col min="13" max="13" width="7.140625" style="44" customWidth="1"/>
    <col min="14" max="14" width="5.140625" style="44" customWidth="1"/>
    <col min="15" max="15" width="9.140625" style="44"/>
    <col min="16" max="16" width="11.140625" style="44" bestFit="1" customWidth="1"/>
    <col min="17" max="16384" width="9.140625" style="44"/>
  </cols>
  <sheetData>
    <row r="1" spans="1:17" ht="15.75">
      <c r="A1" s="12"/>
      <c r="B1" s="561" t="e">
        <f>#REF!</f>
        <v>#REF!</v>
      </c>
      <c r="C1" s="562"/>
      <c r="D1" s="562"/>
      <c r="E1" s="562"/>
      <c r="F1" s="562"/>
      <c r="G1" s="562"/>
      <c r="H1" s="562"/>
      <c r="I1" s="562"/>
      <c r="J1" s="562"/>
      <c r="K1" s="562"/>
      <c r="L1" s="562"/>
      <c r="M1" s="562"/>
      <c r="N1" s="562"/>
      <c r="O1" s="562"/>
      <c r="P1" s="563"/>
      <c r="Q1" s="12"/>
    </row>
    <row r="2" spans="1:17" ht="31.5">
      <c r="A2" s="12"/>
      <c r="B2" s="512" t="e">
        <f>#REF!</f>
        <v>#REF!</v>
      </c>
      <c r="C2" s="513"/>
      <c r="D2" s="513"/>
      <c r="E2" s="513"/>
      <c r="F2" s="513"/>
      <c r="G2" s="513"/>
      <c r="H2" s="513"/>
      <c r="I2" s="513"/>
      <c r="J2" s="513"/>
      <c r="K2" s="513"/>
      <c r="L2" s="513"/>
      <c r="M2" s="513"/>
      <c r="N2" s="513"/>
      <c r="O2" s="513"/>
      <c r="P2" s="514"/>
      <c r="Q2" s="12"/>
    </row>
    <row r="3" spans="1:17" ht="16.5" thickBot="1">
      <c r="A3" s="12"/>
      <c r="B3" s="567" t="e">
        <f>#REF!</f>
        <v>#REF!</v>
      </c>
      <c r="C3" s="568"/>
      <c r="D3" s="568"/>
      <c r="E3" s="568"/>
      <c r="F3" s="568"/>
      <c r="G3" s="568"/>
      <c r="H3" s="568"/>
      <c r="I3" s="568"/>
      <c r="J3" s="568"/>
      <c r="K3" s="568"/>
      <c r="L3" s="568"/>
      <c r="M3" s="568"/>
      <c r="N3" s="568"/>
      <c r="O3" s="568"/>
      <c r="P3" s="569"/>
      <c r="Q3" s="12"/>
    </row>
    <row r="4" spans="1:17" ht="29.25" thickBot="1">
      <c r="A4" s="12"/>
      <c r="B4" s="570" t="s">
        <v>94</v>
      </c>
      <c r="C4" s="571"/>
      <c r="D4" s="571"/>
      <c r="E4" s="571"/>
      <c r="F4" s="571"/>
      <c r="G4" s="571"/>
      <c r="H4" s="571"/>
      <c r="I4" s="571"/>
      <c r="J4" s="571"/>
      <c r="K4" s="571"/>
      <c r="L4" s="571"/>
      <c r="M4" s="571"/>
      <c r="N4" s="571"/>
      <c r="O4" s="571"/>
      <c r="P4" s="572"/>
      <c r="Q4" s="12"/>
    </row>
    <row r="5" spans="1:17">
      <c r="A5" s="12"/>
      <c r="B5" s="12"/>
      <c r="C5" s="12"/>
      <c r="D5" s="12"/>
      <c r="E5" s="12"/>
      <c r="F5" s="12"/>
      <c r="G5" s="12"/>
      <c r="H5" s="12"/>
      <c r="I5" s="12"/>
      <c r="J5" s="12"/>
      <c r="K5" s="12"/>
      <c r="L5" s="12"/>
      <c r="M5" s="12"/>
      <c r="N5" s="12"/>
      <c r="O5" s="12"/>
      <c r="P5" s="12"/>
      <c r="Q5" s="12"/>
    </row>
    <row r="6" spans="1:17">
      <c r="A6" s="12"/>
      <c r="B6" s="12"/>
      <c r="C6" s="12"/>
      <c r="D6" s="12"/>
      <c r="E6" s="12"/>
      <c r="F6" s="12"/>
      <c r="G6" s="12"/>
      <c r="H6" s="12"/>
      <c r="I6" s="12"/>
      <c r="J6" s="12"/>
      <c r="K6" s="12"/>
      <c r="L6" s="12"/>
      <c r="M6" s="12"/>
      <c r="N6" s="12"/>
      <c r="O6" s="12"/>
      <c r="P6" s="12"/>
      <c r="Q6" s="12"/>
    </row>
    <row r="7" spans="1:17">
      <c r="A7" s="12"/>
      <c r="B7" s="13" t="s">
        <v>47</v>
      </c>
      <c r="C7" s="14" t="str">
        <f>Formatif!C8</f>
        <v/>
      </c>
      <c r="D7" s="12"/>
      <c r="E7" s="12"/>
      <c r="F7" s="12"/>
      <c r="G7" s="13" t="s">
        <v>52</v>
      </c>
      <c r="H7" s="14" t="str">
        <f>Formatif!AM8</f>
        <v>1 (ganjil)</v>
      </c>
      <c r="I7" s="12"/>
      <c r="J7" s="12"/>
      <c r="K7" s="12"/>
      <c r="L7" s="13" t="s">
        <v>73</v>
      </c>
      <c r="M7" s="13"/>
      <c r="N7" s="36"/>
      <c r="O7" s="12"/>
      <c r="P7" s="12"/>
      <c r="Q7" s="12"/>
    </row>
    <row r="8" spans="1:17">
      <c r="A8" s="12"/>
      <c r="B8" s="13" t="s">
        <v>48</v>
      </c>
      <c r="C8" s="14" t="str">
        <f>Formatif!C9</f>
        <v/>
      </c>
      <c r="D8" s="12"/>
      <c r="E8" s="12"/>
      <c r="F8" s="12"/>
      <c r="G8" s="13" t="s">
        <v>49</v>
      </c>
      <c r="H8" s="14" t="str">
        <f>Formatif!AM9</f>
        <v/>
      </c>
      <c r="I8" s="12"/>
      <c r="J8" s="12"/>
      <c r="K8" s="12"/>
      <c r="L8" s="13" t="s">
        <v>51</v>
      </c>
      <c r="M8" s="13"/>
      <c r="N8" s="36"/>
      <c r="O8" s="12"/>
      <c r="P8" s="12"/>
      <c r="Q8" s="12"/>
    </row>
    <row r="9" spans="1:17">
      <c r="A9" s="12"/>
      <c r="B9" s="13" t="s">
        <v>89</v>
      </c>
      <c r="C9" s="14"/>
      <c r="D9" s="12"/>
      <c r="E9" s="12"/>
      <c r="F9" s="12"/>
      <c r="G9" s="12"/>
      <c r="H9" s="12"/>
      <c r="I9" s="12"/>
      <c r="J9" s="12"/>
      <c r="K9" s="12"/>
      <c r="L9" s="12"/>
      <c r="M9" s="12"/>
      <c r="N9" s="12"/>
      <c r="O9" s="12"/>
      <c r="P9" s="12"/>
      <c r="Q9" s="12"/>
    </row>
    <row r="10" spans="1:17">
      <c r="A10" s="12"/>
      <c r="B10" s="12"/>
      <c r="C10" s="12"/>
      <c r="D10" s="12"/>
      <c r="E10" s="12"/>
      <c r="F10" s="12"/>
      <c r="G10" s="12"/>
      <c r="H10" s="12"/>
      <c r="I10" s="12"/>
      <c r="J10" s="12"/>
      <c r="K10" s="12"/>
      <c r="L10" s="12"/>
      <c r="M10" s="12"/>
      <c r="N10" s="12"/>
      <c r="O10" s="12"/>
      <c r="P10" s="12"/>
      <c r="Q10" s="12"/>
    </row>
    <row r="11" spans="1:17">
      <c r="A11" s="12"/>
      <c r="B11" s="12"/>
      <c r="C11" s="12"/>
      <c r="D11" s="12"/>
      <c r="E11" s="12"/>
      <c r="F11" s="12"/>
      <c r="G11" s="12"/>
      <c r="H11" s="12"/>
      <c r="I11" s="12"/>
      <c r="J11" s="12"/>
      <c r="K11" s="12"/>
      <c r="L11" s="12"/>
      <c r="M11" s="12"/>
      <c r="N11" s="12"/>
      <c r="O11" s="12"/>
      <c r="P11" s="12"/>
      <c r="Q11" s="12"/>
    </row>
    <row r="12" spans="1:17">
      <c r="A12" s="12"/>
      <c r="B12" s="12"/>
      <c r="C12" s="576" t="s">
        <v>93</v>
      </c>
      <c r="D12" s="576"/>
      <c r="E12" s="576"/>
      <c r="F12" s="576"/>
      <c r="G12" s="12"/>
      <c r="H12" s="12"/>
      <c r="I12" s="12"/>
      <c r="J12" s="12"/>
      <c r="K12" s="12"/>
      <c r="L12" s="12"/>
      <c r="M12" s="12"/>
      <c r="N12" s="576" t="s">
        <v>74</v>
      </c>
      <c r="O12" s="576"/>
      <c r="P12" s="576"/>
      <c r="Q12" s="576"/>
    </row>
    <row r="13" spans="1:17">
      <c r="A13" s="12"/>
      <c r="B13" s="13" t="s">
        <v>75</v>
      </c>
      <c r="C13" s="172"/>
      <c r="D13" s="33"/>
      <c r="E13" s="33"/>
      <c r="F13" s="33"/>
      <c r="G13" s="12"/>
      <c r="H13" s="12"/>
      <c r="I13" s="12"/>
      <c r="J13" s="12"/>
      <c r="K13" s="12"/>
      <c r="L13" s="12"/>
      <c r="M13" s="12"/>
      <c r="N13" s="38" t="s">
        <v>75</v>
      </c>
      <c r="O13" s="174" t="s">
        <v>77</v>
      </c>
      <c r="P13" s="37"/>
      <c r="Q13" s="37"/>
    </row>
    <row r="14" spans="1:17">
      <c r="A14" s="12"/>
      <c r="B14" s="13" t="s">
        <v>78</v>
      </c>
      <c r="C14" s="173"/>
      <c r="D14" s="34"/>
      <c r="E14" s="34"/>
      <c r="F14" s="34"/>
      <c r="G14" s="12"/>
      <c r="H14" s="12"/>
      <c r="I14" s="12"/>
      <c r="J14" s="12"/>
      <c r="K14" s="12"/>
      <c r="L14" s="12"/>
      <c r="M14" s="12"/>
      <c r="N14" s="38" t="s">
        <v>78</v>
      </c>
      <c r="O14" s="174" t="s">
        <v>79</v>
      </c>
      <c r="P14" s="37"/>
      <c r="Q14" s="37"/>
    </row>
    <row r="15" spans="1:17">
      <c r="A15" s="12"/>
      <c r="B15" s="13" t="s">
        <v>80</v>
      </c>
      <c r="C15" s="172"/>
      <c r="D15" s="33"/>
      <c r="E15" s="33"/>
      <c r="F15" s="33"/>
      <c r="G15" s="12"/>
      <c r="H15" s="12"/>
      <c r="I15" s="12"/>
      <c r="J15" s="12"/>
      <c r="K15" s="12"/>
      <c r="L15" s="12"/>
      <c r="M15" s="12"/>
      <c r="N15" s="38" t="s">
        <v>80</v>
      </c>
      <c r="O15" s="174" t="s">
        <v>81</v>
      </c>
      <c r="P15" s="37"/>
      <c r="Q15" s="37"/>
    </row>
    <row r="16" spans="1:17">
      <c r="A16" s="12"/>
      <c r="B16" s="13" t="s">
        <v>82</v>
      </c>
      <c r="C16" s="173"/>
      <c r="D16" s="34"/>
      <c r="E16" s="34"/>
      <c r="F16" s="34"/>
      <c r="G16" s="12"/>
      <c r="H16" s="12"/>
      <c r="I16" s="12"/>
      <c r="J16" s="12"/>
      <c r="K16" s="12"/>
      <c r="L16" s="12"/>
      <c r="M16" s="12"/>
      <c r="N16" s="38" t="s">
        <v>82</v>
      </c>
      <c r="O16" s="174" t="s">
        <v>83</v>
      </c>
      <c r="P16" s="37"/>
      <c r="Q16" s="37"/>
    </row>
    <row r="17" spans="1:29">
      <c r="A17" s="12"/>
      <c r="B17" s="13" t="s">
        <v>84</v>
      </c>
      <c r="C17" s="172"/>
      <c r="D17" s="33"/>
      <c r="E17" s="33"/>
      <c r="F17" s="33"/>
      <c r="G17" s="12"/>
      <c r="H17" s="12"/>
      <c r="I17" s="12"/>
      <c r="J17" s="12"/>
      <c r="K17" s="12"/>
      <c r="L17" s="12"/>
      <c r="M17" s="12"/>
      <c r="N17" s="38"/>
      <c r="O17" s="37"/>
      <c r="P17" s="37"/>
      <c r="Q17" s="37"/>
    </row>
    <row r="18" spans="1:29">
      <c r="A18" s="12"/>
      <c r="B18" s="13" t="s">
        <v>85</v>
      </c>
      <c r="C18" s="173"/>
      <c r="D18" s="34"/>
      <c r="E18" s="34"/>
      <c r="F18" s="34"/>
      <c r="G18" s="12"/>
      <c r="H18" s="12"/>
      <c r="I18" s="12"/>
      <c r="J18" s="12"/>
      <c r="K18" s="12"/>
      <c r="L18" s="12"/>
      <c r="M18" s="12"/>
      <c r="N18" s="12"/>
      <c r="O18" s="12"/>
      <c r="P18" s="12"/>
      <c r="Q18" s="12"/>
    </row>
    <row r="19" spans="1:29">
      <c r="A19" s="12"/>
      <c r="B19" s="13" t="s">
        <v>86</v>
      </c>
      <c r="C19" s="172"/>
      <c r="D19" s="33"/>
      <c r="E19" s="33"/>
      <c r="F19" s="33"/>
      <c r="G19" s="12"/>
      <c r="H19" s="12"/>
      <c r="I19" s="12"/>
      <c r="J19" s="12"/>
      <c r="K19" s="12"/>
      <c r="L19" s="12"/>
      <c r="M19" s="12"/>
      <c r="N19" s="12"/>
      <c r="O19" s="12"/>
      <c r="P19" s="12"/>
      <c r="Q19" s="12"/>
    </row>
    <row r="20" spans="1:29">
      <c r="A20" s="12"/>
      <c r="B20" s="12"/>
      <c r="C20" s="12"/>
      <c r="D20" s="12"/>
      <c r="E20" s="12"/>
      <c r="F20" s="12"/>
      <c r="G20" s="12"/>
      <c r="H20" s="12"/>
      <c r="I20" s="12"/>
      <c r="J20" s="12"/>
      <c r="K20" s="12"/>
      <c r="L20" s="12"/>
      <c r="M20" s="12"/>
      <c r="N20" s="12"/>
      <c r="O20" s="12"/>
      <c r="P20" s="12"/>
      <c r="Q20" s="12"/>
    </row>
    <row r="21" spans="1:29">
      <c r="A21" s="12"/>
      <c r="B21" s="12"/>
      <c r="C21" s="12"/>
      <c r="D21" s="12"/>
      <c r="E21" s="12"/>
      <c r="F21" s="12"/>
      <c r="G21" s="12"/>
      <c r="H21" s="12"/>
      <c r="I21" s="12"/>
      <c r="J21" s="12"/>
      <c r="K21" s="12"/>
      <c r="L21" s="12"/>
      <c r="M21" s="12"/>
      <c r="N21" s="12"/>
      <c r="O21" s="12"/>
      <c r="P21" s="12"/>
      <c r="Q21" s="12"/>
    </row>
    <row r="22" spans="1:29" ht="39.950000000000003" customHeight="1">
      <c r="A22" s="573" t="s">
        <v>53</v>
      </c>
      <c r="B22" s="574" t="s">
        <v>90</v>
      </c>
      <c r="C22" s="577" t="str">
        <f>IF(C13="","",C13)</f>
        <v/>
      </c>
      <c r="D22" s="577" t="str">
        <f>IF(C14="","",C14)</f>
        <v/>
      </c>
      <c r="E22" s="577" t="str">
        <f>IF(C15="","",C15)</f>
        <v/>
      </c>
      <c r="F22" s="577" t="str">
        <f>IF(C16="","",C16)</f>
        <v/>
      </c>
      <c r="G22" s="577" t="str">
        <f>IF(C17="","",C17)</f>
        <v/>
      </c>
      <c r="H22" s="577" t="str">
        <f>IF(C18="","",C18)</f>
        <v/>
      </c>
      <c r="I22" s="577" t="str">
        <f>IF(C19="","",C19)</f>
        <v/>
      </c>
      <c r="J22" s="559" t="s">
        <v>64</v>
      </c>
      <c r="K22" s="559" t="s">
        <v>64</v>
      </c>
      <c r="L22" s="554" t="s">
        <v>58</v>
      </c>
      <c r="M22" s="554" t="s">
        <v>58</v>
      </c>
      <c r="N22" s="554" t="s">
        <v>87</v>
      </c>
      <c r="O22" s="554" t="s">
        <v>59</v>
      </c>
      <c r="P22" s="554" t="s">
        <v>88</v>
      </c>
      <c r="Q22" s="12"/>
    </row>
    <row r="23" spans="1:29" ht="39.950000000000003" customHeight="1">
      <c r="A23" s="473"/>
      <c r="B23" s="575"/>
      <c r="C23" s="578"/>
      <c r="D23" s="578"/>
      <c r="E23" s="578"/>
      <c r="F23" s="578"/>
      <c r="G23" s="578"/>
      <c r="H23" s="578"/>
      <c r="I23" s="578"/>
      <c r="J23" s="560"/>
      <c r="K23" s="560"/>
      <c r="L23" s="555"/>
      <c r="M23" s="555"/>
      <c r="N23" s="555"/>
      <c r="O23" s="555"/>
      <c r="P23" s="555"/>
      <c r="Q23" s="12"/>
    </row>
    <row r="24" spans="1:29">
      <c r="A24" s="473"/>
      <c r="B24" s="39" t="s">
        <v>91</v>
      </c>
      <c r="C24" s="175">
        <v>4</v>
      </c>
      <c r="D24" s="176"/>
      <c r="E24" s="176"/>
      <c r="F24" s="176"/>
      <c r="G24" s="176"/>
      <c r="H24" s="176"/>
      <c r="I24" s="176"/>
      <c r="J24" s="30">
        <f>IF(SUM(C24:I24)="","",SUM(C24:I24))</f>
        <v>4</v>
      </c>
      <c r="K24" s="35">
        <f>IF(J24=0,"",J24)</f>
        <v>4</v>
      </c>
      <c r="L24" s="30"/>
      <c r="M24" s="30"/>
      <c r="N24" s="30"/>
      <c r="O24" s="30"/>
      <c r="P24" s="30"/>
      <c r="Q24" s="12"/>
      <c r="S24" s="524" t="s">
        <v>16</v>
      </c>
      <c r="T24" s="524"/>
      <c r="U24" s="524"/>
      <c r="V24" s="524"/>
      <c r="W24" s="524"/>
      <c r="X24" s="524"/>
      <c r="Y24" s="524"/>
      <c r="Z24" s="524"/>
      <c r="AA24" s="524"/>
      <c r="AB24" s="524"/>
      <c r="AC24" s="524"/>
    </row>
    <row r="25" spans="1:29">
      <c r="A25" s="472"/>
      <c r="B25" s="3" t="s">
        <v>1</v>
      </c>
      <c r="C25" s="40"/>
      <c r="D25" s="41"/>
      <c r="E25" s="41"/>
      <c r="F25" s="41"/>
      <c r="G25" s="41"/>
      <c r="H25" s="41"/>
      <c r="I25" s="41"/>
      <c r="J25" s="41"/>
      <c r="K25" s="41"/>
      <c r="L25" s="41"/>
      <c r="M25" s="41"/>
      <c r="N25" s="41"/>
      <c r="O25" s="41"/>
      <c r="P25" s="42"/>
      <c r="Q25" s="12"/>
      <c r="S25" s="93" t="s">
        <v>17</v>
      </c>
      <c r="T25" s="525" t="s">
        <v>9</v>
      </c>
      <c r="U25" s="526"/>
      <c r="V25" s="527"/>
      <c r="W25" s="528" t="s">
        <v>4</v>
      </c>
      <c r="X25" s="528"/>
      <c r="Y25" s="528"/>
      <c r="Z25" s="529" t="s">
        <v>5</v>
      </c>
      <c r="AA25" s="529"/>
      <c r="AB25" s="529"/>
      <c r="AC25" s="529"/>
    </row>
    <row r="26" spans="1:29" ht="16.5">
      <c r="A26" s="5">
        <v>1</v>
      </c>
      <c r="B26" s="24" t="str">
        <f>UK!B26</f>
        <v>AL MUZADDIL</v>
      </c>
      <c r="C26" s="177"/>
      <c r="D26" s="177"/>
      <c r="E26" s="177"/>
      <c r="F26" s="177"/>
      <c r="G26" s="177"/>
      <c r="H26" s="177"/>
      <c r="I26" s="177"/>
      <c r="J26" s="29">
        <f>IF(SUM(C26:I26)="","",SUM(C26:I26))</f>
        <v>0</v>
      </c>
      <c r="K26" s="29" t="str">
        <f>IF(J26=0,"",J26)</f>
        <v/>
      </c>
      <c r="L26" s="29" t="str">
        <f>IFERROR((K26/$K$24)*100,"")</f>
        <v/>
      </c>
      <c r="M26" s="101" t="str">
        <f>IFERROR(ROUND(IF(L26="","",L26),0),"")</f>
        <v/>
      </c>
      <c r="N26" s="144" t="str">
        <f>IF(M26&lt;$V$29,"1",IF(M26&lt;$V$28,"2",IF(M26&lt;$V$27,"3",IF(M26&lt;$V$26,"4",""))))</f>
        <v/>
      </c>
      <c r="O26" s="144" t="str">
        <f>IF(M26&lt;$V$29,"D",IF(M26&lt;$V$28,"C",IF(M26&lt;$V$27,"B",IF(M26&lt;$V$26,"A",""))))</f>
        <v/>
      </c>
      <c r="P26" s="102" t="str">
        <f>IF(M26="","",IF(M26&lt;$T$28,"Belum Tuntas","Tuntas"))</f>
        <v/>
      </c>
      <c r="Q26" s="12"/>
      <c r="S26" s="93" t="s">
        <v>18</v>
      </c>
      <c r="T26" s="94">
        <f>Formatif!BG29</f>
        <v>0</v>
      </c>
      <c r="U26" s="95" t="s">
        <v>122</v>
      </c>
      <c r="V26" s="94">
        <v>101</v>
      </c>
      <c r="W26" s="96">
        <f>T26</f>
        <v>0</v>
      </c>
      <c r="X26" s="97" t="s">
        <v>122</v>
      </c>
      <c r="Y26" s="96">
        <f>V26</f>
        <v>101</v>
      </c>
      <c r="Z26" s="98" t="s">
        <v>22</v>
      </c>
      <c r="AA26" s="99" t="s">
        <v>23</v>
      </c>
      <c r="AB26" s="115">
        <v>4</v>
      </c>
      <c r="AC26" s="100" t="s">
        <v>24</v>
      </c>
    </row>
    <row r="27" spans="1:29" ht="16.5">
      <c r="A27" s="5">
        <v>2</v>
      </c>
      <c r="B27" s="24" t="str">
        <f>UK!B27</f>
        <v>AMANDA</v>
      </c>
      <c r="C27" s="177"/>
      <c r="D27" s="177"/>
      <c r="E27" s="177"/>
      <c r="F27" s="177"/>
      <c r="G27" s="177"/>
      <c r="H27" s="177"/>
      <c r="I27" s="177"/>
      <c r="J27" s="29">
        <f t="shared" ref="J27:J60" si="0">IF(SUM(C27:I27)="","",SUM(C27:I27))</f>
        <v>0</v>
      </c>
      <c r="K27" s="29" t="str">
        <f t="shared" ref="K27:K60" si="1">IF(J27=0,"",J27)</f>
        <v/>
      </c>
      <c r="L27" s="29" t="str">
        <f t="shared" ref="L27:L60" si="2">IFERROR((K27/$K$24)*100,"")</f>
        <v/>
      </c>
      <c r="M27" s="101" t="str">
        <f t="shared" ref="M27:M60" si="3">IFERROR(ROUND(IF(L27="","",L27),0),"")</f>
        <v/>
      </c>
      <c r="N27" s="144" t="str">
        <f>IF(M27&lt;$V$29,"1",IF(M27&lt;$V$28,"2",IF(M27&lt;$V$27,"3",IF(M27&lt;$V$26,"4",""))))</f>
        <v/>
      </c>
      <c r="O27" s="144" t="str">
        <f t="shared" ref="O27:O60" si="4">IF(M27&lt;$V$29,"D",IF(M27&lt;$V$28,"C",IF(M27&lt;$V$27,"B",IF(M27&lt;$V$26,"A",""))))</f>
        <v/>
      </c>
      <c r="P27" s="102" t="str">
        <f t="shared" ref="P27:P60" si="5">IF(M27="","",IF(M27&lt;$T$28,"Belum Tuntas","Tuntas"))</f>
        <v/>
      </c>
      <c r="Q27" s="12"/>
      <c r="S27" s="93" t="s">
        <v>19</v>
      </c>
      <c r="T27" s="94">
        <f>Formatif!BG30</f>
        <v>0</v>
      </c>
      <c r="U27" s="95" t="s">
        <v>122</v>
      </c>
      <c r="V27" s="94">
        <f>T26</f>
        <v>0</v>
      </c>
      <c r="W27" s="96">
        <f>T27</f>
        <v>0</v>
      </c>
      <c r="X27" s="97" t="s">
        <v>122</v>
      </c>
      <c r="Y27" s="96">
        <f>T26</f>
        <v>0</v>
      </c>
      <c r="Z27" s="98" t="s">
        <v>22</v>
      </c>
      <c r="AA27" s="99" t="s">
        <v>23</v>
      </c>
      <c r="AB27" s="115">
        <v>3</v>
      </c>
      <c r="AC27" s="100" t="s">
        <v>19</v>
      </c>
    </row>
    <row r="28" spans="1:29" ht="16.5">
      <c r="A28" s="5">
        <v>3</v>
      </c>
      <c r="B28" s="24" t="str">
        <f>UK!B28</f>
        <v>DEDEN SAPUTRA</v>
      </c>
      <c r="C28" s="177"/>
      <c r="D28" s="177"/>
      <c r="E28" s="177"/>
      <c r="F28" s="177"/>
      <c r="G28" s="177"/>
      <c r="H28" s="177"/>
      <c r="I28" s="177"/>
      <c r="J28" s="29">
        <f t="shared" si="0"/>
        <v>0</v>
      </c>
      <c r="K28" s="29" t="str">
        <f t="shared" si="1"/>
        <v/>
      </c>
      <c r="L28" s="29" t="str">
        <f t="shared" si="2"/>
        <v/>
      </c>
      <c r="M28" s="101" t="str">
        <f t="shared" si="3"/>
        <v/>
      </c>
      <c r="N28" s="144" t="str">
        <f t="shared" ref="N28:N60" si="6">IF(M28&lt;$V$29,"1",IF(M28&lt;$V$28,"2",IF(M28&lt;$V$27,"3",IF(M28&lt;$V$26,"4",""))))</f>
        <v/>
      </c>
      <c r="O28" s="144" t="str">
        <f t="shared" si="4"/>
        <v/>
      </c>
      <c r="P28" s="102" t="str">
        <f t="shared" si="5"/>
        <v/>
      </c>
      <c r="Q28" s="12"/>
      <c r="S28" s="93" t="s">
        <v>20</v>
      </c>
      <c r="T28" s="94">
        <f>Formatif!BG31</f>
        <v>0</v>
      </c>
      <c r="U28" s="95" t="s">
        <v>122</v>
      </c>
      <c r="V28" s="94">
        <f>T27</f>
        <v>0</v>
      </c>
      <c r="W28" s="96">
        <f>T28</f>
        <v>0</v>
      </c>
      <c r="X28" s="97" t="s">
        <v>122</v>
      </c>
      <c r="Y28" s="96">
        <f>T27</f>
        <v>0</v>
      </c>
      <c r="Z28" s="98" t="s">
        <v>22</v>
      </c>
      <c r="AA28" s="99" t="s">
        <v>23</v>
      </c>
      <c r="AB28" s="115">
        <v>2</v>
      </c>
      <c r="AC28" s="100" t="s">
        <v>20</v>
      </c>
    </row>
    <row r="29" spans="1:29" ht="16.5">
      <c r="A29" s="5">
        <v>4</v>
      </c>
      <c r="B29" s="24" t="str">
        <f>UK!B29</f>
        <v>DEVIANA</v>
      </c>
      <c r="C29" s="177"/>
      <c r="D29" s="177"/>
      <c r="E29" s="177"/>
      <c r="F29" s="177"/>
      <c r="G29" s="177"/>
      <c r="H29" s="177"/>
      <c r="I29" s="177"/>
      <c r="J29" s="29">
        <f t="shared" si="0"/>
        <v>0</v>
      </c>
      <c r="K29" s="29" t="str">
        <f t="shared" si="1"/>
        <v/>
      </c>
      <c r="L29" s="29" t="str">
        <f t="shared" si="2"/>
        <v/>
      </c>
      <c r="M29" s="101" t="str">
        <f t="shared" si="3"/>
        <v/>
      </c>
      <c r="N29" s="144" t="str">
        <f t="shared" si="6"/>
        <v/>
      </c>
      <c r="O29" s="144" t="str">
        <f t="shared" si="4"/>
        <v/>
      </c>
      <c r="P29" s="102" t="str">
        <f t="shared" si="5"/>
        <v/>
      </c>
      <c r="Q29" s="12"/>
      <c r="S29" s="93" t="s">
        <v>21</v>
      </c>
      <c r="T29" s="94">
        <f>Formatif!BG32</f>
        <v>0</v>
      </c>
      <c r="U29" s="95" t="s">
        <v>122</v>
      </c>
      <c r="V29" s="94">
        <f>T28</f>
        <v>0</v>
      </c>
      <c r="W29" s="96">
        <f>T29</f>
        <v>0</v>
      </c>
      <c r="X29" s="97" t="s">
        <v>122</v>
      </c>
      <c r="Y29" s="96">
        <f>T28</f>
        <v>0</v>
      </c>
      <c r="Z29" s="98" t="s">
        <v>22</v>
      </c>
      <c r="AA29" s="99" t="s">
        <v>23</v>
      </c>
      <c r="AB29" s="115">
        <v>1</v>
      </c>
      <c r="AC29" s="100" t="s">
        <v>25</v>
      </c>
    </row>
    <row r="30" spans="1:29" ht="15.75">
      <c r="A30" s="5">
        <v>5</v>
      </c>
      <c r="B30" s="24" t="str">
        <f>UK!B30</f>
        <v>EKA USMAN</v>
      </c>
      <c r="C30" s="177"/>
      <c r="D30" s="177"/>
      <c r="E30" s="177"/>
      <c r="F30" s="177"/>
      <c r="G30" s="177"/>
      <c r="H30" s="177"/>
      <c r="I30" s="177"/>
      <c r="J30" s="29">
        <f t="shared" si="0"/>
        <v>0</v>
      </c>
      <c r="K30" s="29" t="str">
        <f t="shared" si="1"/>
        <v/>
      </c>
      <c r="L30" s="29" t="str">
        <f t="shared" si="2"/>
        <v/>
      </c>
      <c r="M30" s="101" t="str">
        <f t="shared" si="3"/>
        <v/>
      </c>
      <c r="N30" s="144" t="str">
        <f t="shared" si="6"/>
        <v/>
      </c>
      <c r="O30" s="144" t="str">
        <f t="shared" si="4"/>
        <v/>
      </c>
      <c r="P30" s="102" t="str">
        <f t="shared" si="5"/>
        <v/>
      </c>
      <c r="Q30" s="12"/>
    </row>
    <row r="31" spans="1:29" ht="15.75">
      <c r="A31" s="5">
        <v>6</v>
      </c>
      <c r="B31" s="24" t="str">
        <f>UK!B31</f>
        <v>ELISA RAHWATI</v>
      </c>
      <c r="C31" s="177"/>
      <c r="D31" s="177"/>
      <c r="E31" s="177"/>
      <c r="F31" s="177"/>
      <c r="G31" s="177"/>
      <c r="H31" s="177"/>
      <c r="I31" s="177"/>
      <c r="J31" s="29">
        <f t="shared" si="0"/>
        <v>0</v>
      </c>
      <c r="K31" s="29" t="str">
        <f t="shared" si="1"/>
        <v/>
      </c>
      <c r="L31" s="29" t="str">
        <f t="shared" si="2"/>
        <v/>
      </c>
      <c r="M31" s="101" t="str">
        <f t="shared" si="3"/>
        <v/>
      </c>
      <c r="N31" s="144" t="str">
        <f t="shared" si="6"/>
        <v/>
      </c>
      <c r="O31" s="144" t="str">
        <f t="shared" si="4"/>
        <v/>
      </c>
      <c r="P31" s="102" t="str">
        <f t="shared" si="5"/>
        <v/>
      </c>
      <c r="Q31" s="12"/>
    </row>
    <row r="32" spans="1:29" ht="15.75">
      <c r="A32" s="5">
        <v>7</v>
      </c>
      <c r="B32" s="24" t="str">
        <f>UK!B32</f>
        <v>ESSY PUAN MAHARANI</v>
      </c>
      <c r="C32" s="177"/>
      <c r="D32" s="177"/>
      <c r="E32" s="177"/>
      <c r="F32" s="177"/>
      <c r="G32" s="177"/>
      <c r="H32" s="177"/>
      <c r="I32" s="177"/>
      <c r="J32" s="29">
        <f t="shared" si="0"/>
        <v>0</v>
      </c>
      <c r="K32" s="29" t="str">
        <f t="shared" si="1"/>
        <v/>
      </c>
      <c r="L32" s="29" t="str">
        <f t="shared" si="2"/>
        <v/>
      </c>
      <c r="M32" s="101" t="str">
        <f t="shared" si="3"/>
        <v/>
      </c>
      <c r="N32" s="144" t="str">
        <f t="shared" si="6"/>
        <v/>
      </c>
      <c r="O32" s="144" t="str">
        <f t="shared" si="4"/>
        <v/>
      </c>
      <c r="P32" s="102" t="str">
        <f t="shared" si="5"/>
        <v/>
      </c>
      <c r="Q32" s="12"/>
    </row>
    <row r="33" spans="1:17" ht="15.75">
      <c r="A33" s="5">
        <v>8</v>
      </c>
      <c r="B33" s="24" t="str">
        <f>UK!B33</f>
        <v>FAUJHAN RAMADHAN</v>
      </c>
      <c r="C33" s="177"/>
      <c r="D33" s="177"/>
      <c r="E33" s="177"/>
      <c r="F33" s="177"/>
      <c r="G33" s="177"/>
      <c r="H33" s="177"/>
      <c r="I33" s="177"/>
      <c r="J33" s="29">
        <f t="shared" si="0"/>
        <v>0</v>
      </c>
      <c r="K33" s="29" t="str">
        <f t="shared" si="1"/>
        <v/>
      </c>
      <c r="L33" s="29" t="str">
        <f t="shared" si="2"/>
        <v/>
      </c>
      <c r="M33" s="101" t="str">
        <f t="shared" si="3"/>
        <v/>
      </c>
      <c r="N33" s="144" t="str">
        <f t="shared" si="6"/>
        <v/>
      </c>
      <c r="O33" s="144" t="str">
        <f t="shared" si="4"/>
        <v/>
      </c>
      <c r="P33" s="102" t="str">
        <f t="shared" si="5"/>
        <v/>
      </c>
      <c r="Q33" s="12"/>
    </row>
    <row r="34" spans="1:17" ht="15.75">
      <c r="A34" s="5">
        <v>9</v>
      </c>
      <c r="B34" s="24" t="str">
        <f>UK!B34</f>
        <v>FIDO HARDIANTI</v>
      </c>
      <c r="C34" s="177"/>
      <c r="D34" s="177"/>
      <c r="E34" s="177"/>
      <c r="F34" s="177"/>
      <c r="G34" s="177"/>
      <c r="H34" s="177"/>
      <c r="I34" s="177"/>
      <c r="J34" s="29">
        <f t="shared" si="0"/>
        <v>0</v>
      </c>
      <c r="K34" s="29" t="str">
        <f t="shared" si="1"/>
        <v/>
      </c>
      <c r="L34" s="29" t="str">
        <f t="shared" si="2"/>
        <v/>
      </c>
      <c r="M34" s="101" t="str">
        <f t="shared" si="3"/>
        <v/>
      </c>
      <c r="N34" s="144" t="str">
        <f t="shared" si="6"/>
        <v/>
      </c>
      <c r="O34" s="144" t="str">
        <f t="shared" si="4"/>
        <v/>
      </c>
      <c r="P34" s="102" t="str">
        <f t="shared" si="5"/>
        <v/>
      </c>
      <c r="Q34" s="12"/>
    </row>
    <row r="35" spans="1:17" ht="15.75">
      <c r="A35" s="5">
        <v>10</v>
      </c>
      <c r="B35" s="24" t="str">
        <f>UK!B35</f>
        <v>FIRAN RAMADHAN</v>
      </c>
      <c r="C35" s="177"/>
      <c r="D35" s="177"/>
      <c r="E35" s="177"/>
      <c r="F35" s="177"/>
      <c r="G35" s="177"/>
      <c r="H35" s="177"/>
      <c r="I35" s="177"/>
      <c r="J35" s="29">
        <f t="shared" si="0"/>
        <v>0</v>
      </c>
      <c r="K35" s="29" t="str">
        <f t="shared" si="1"/>
        <v/>
      </c>
      <c r="L35" s="29" t="str">
        <f t="shared" si="2"/>
        <v/>
      </c>
      <c r="M35" s="101" t="str">
        <f t="shared" si="3"/>
        <v/>
      </c>
      <c r="N35" s="144" t="str">
        <f t="shared" si="6"/>
        <v/>
      </c>
      <c r="O35" s="144" t="str">
        <f t="shared" si="4"/>
        <v/>
      </c>
      <c r="P35" s="102" t="str">
        <f t="shared" si="5"/>
        <v/>
      </c>
      <c r="Q35" s="12"/>
    </row>
    <row r="36" spans="1:17" ht="15.75">
      <c r="A36" s="5">
        <v>11</v>
      </c>
      <c r="B36" s="24" t="str">
        <f>UK!B36</f>
        <v>LINDA PUTRI ANJANI</v>
      </c>
      <c r="C36" s="177"/>
      <c r="D36" s="177"/>
      <c r="E36" s="177"/>
      <c r="F36" s="177"/>
      <c r="G36" s="177"/>
      <c r="H36" s="177"/>
      <c r="I36" s="177"/>
      <c r="J36" s="29">
        <f t="shared" si="0"/>
        <v>0</v>
      </c>
      <c r="K36" s="29" t="str">
        <f t="shared" si="1"/>
        <v/>
      </c>
      <c r="L36" s="29" t="str">
        <f t="shared" si="2"/>
        <v/>
      </c>
      <c r="M36" s="101" t="str">
        <f t="shared" si="3"/>
        <v/>
      </c>
      <c r="N36" s="144" t="str">
        <f t="shared" si="6"/>
        <v/>
      </c>
      <c r="O36" s="144" t="str">
        <f t="shared" si="4"/>
        <v/>
      </c>
      <c r="P36" s="102" t="str">
        <f t="shared" si="5"/>
        <v/>
      </c>
      <c r="Q36" s="12"/>
    </row>
    <row r="37" spans="1:17" ht="15.75">
      <c r="A37" s="5">
        <v>12</v>
      </c>
      <c r="B37" s="24" t="str">
        <f>UK!B37</f>
        <v>M. RISKI</v>
      </c>
      <c r="C37" s="177"/>
      <c r="D37" s="177"/>
      <c r="E37" s="177"/>
      <c r="F37" s="177"/>
      <c r="G37" s="177"/>
      <c r="H37" s="177"/>
      <c r="I37" s="177"/>
      <c r="J37" s="29">
        <f t="shared" si="0"/>
        <v>0</v>
      </c>
      <c r="K37" s="29" t="str">
        <f t="shared" si="1"/>
        <v/>
      </c>
      <c r="L37" s="29" t="str">
        <f t="shared" si="2"/>
        <v/>
      </c>
      <c r="M37" s="101" t="str">
        <f t="shared" si="3"/>
        <v/>
      </c>
      <c r="N37" s="144" t="str">
        <f t="shared" si="6"/>
        <v/>
      </c>
      <c r="O37" s="144" t="str">
        <f t="shared" si="4"/>
        <v/>
      </c>
      <c r="P37" s="102" t="str">
        <f t="shared" si="5"/>
        <v/>
      </c>
      <c r="Q37" s="12"/>
    </row>
    <row r="38" spans="1:17" ht="15.75">
      <c r="A38" s="5">
        <v>13</v>
      </c>
      <c r="B38" s="24" t="str">
        <f>UK!B38</f>
        <v>M. ZAINUL DRAJAT</v>
      </c>
      <c r="C38" s="177"/>
      <c r="D38" s="177"/>
      <c r="E38" s="177"/>
      <c r="F38" s="177"/>
      <c r="G38" s="177"/>
      <c r="H38" s="177"/>
      <c r="I38" s="177"/>
      <c r="J38" s="29">
        <f t="shared" si="0"/>
        <v>0</v>
      </c>
      <c r="K38" s="29" t="str">
        <f t="shared" si="1"/>
        <v/>
      </c>
      <c r="L38" s="29" t="str">
        <f t="shared" si="2"/>
        <v/>
      </c>
      <c r="M38" s="101" t="str">
        <f t="shared" si="3"/>
        <v/>
      </c>
      <c r="N38" s="144" t="str">
        <f t="shared" si="6"/>
        <v/>
      </c>
      <c r="O38" s="144" t="str">
        <f t="shared" si="4"/>
        <v/>
      </c>
      <c r="P38" s="102" t="str">
        <f t="shared" si="5"/>
        <v/>
      </c>
      <c r="Q38" s="12"/>
    </row>
    <row r="39" spans="1:17" ht="15.75">
      <c r="A39" s="5">
        <v>14</v>
      </c>
      <c r="B39" s="24" t="str">
        <f>UK!B39</f>
        <v>MUHAMMAD AMAR TAUFIK</v>
      </c>
      <c r="C39" s="177"/>
      <c r="D39" s="177"/>
      <c r="E39" s="177"/>
      <c r="F39" s="177"/>
      <c r="G39" s="177"/>
      <c r="H39" s="177"/>
      <c r="I39" s="177"/>
      <c r="J39" s="29">
        <f t="shared" si="0"/>
        <v>0</v>
      </c>
      <c r="K39" s="29" t="str">
        <f t="shared" si="1"/>
        <v/>
      </c>
      <c r="L39" s="29" t="str">
        <f t="shared" si="2"/>
        <v/>
      </c>
      <c r="M39" s="101" t="str">
        <f t="shared" si="3"/>
        <v/>
      </c>
      <c r="N39" s="144" t="str">
        <f t="shared" si="6"/>
        <v/>
      </c>
      <c r="O39" s="144" t="str">
        <f t="shared" si="4"/>
        <v/>
      </c>
      <c r="P39" s="102" t="str">
        <f t="shared" si="5"/>
        <v/>
      </c>
      <c r="Q39" s="12"/>
    </row>
    <row r="40" spans="1:17" ht="15.75">
      <c r="A40" s="5">
        <v>15</v>
      </c>
      <c r="B40" s="24" t="str">
        <f>UK!B40</f>
        <v>MUHAMMAD FITRAH</v>
      </c>
      <c r="C40" s="177"/>
      <c r="D40" s="177"/>
      <c r="E40" s="177"/>
      <c r="F40" s="177"/>
      <c r="G40" s="177"/>
      <c r="H40" s="177"/>
      <c r="I40" s="177"/>
      <c r="J40" s="29">
        <f t="shared" si="0"/>
        <v>0</v>
      </c>
      <c r="K40" s="29" t="str">
        <f t="shared" si="1"/>
        <v/>
      </c>
      <c r="L40" s="29" t="str">
        <f t="shared" si="2"/>
        <v/>
      </c>
      <c r="M40" s="101" t="str">
        <f t="shared" si="3"/>
        <v/>
      </c>
      <c r="N40" s="144" t="str">
        <f t="shared" si="6"/>
        <v/>
      </c>
      <c r="O40" s="144" t="str">
        <f t="shared" si="4"/>
        <v/>
      </c>
      <c r="P40" s="102" t="str">
        <f t="shared" si="5"/>
        <v/>
      </c>
      <c r="Q40" s="12"/>
    </row>
    <row r="41" spans="1:17" ht="15.75">
      <c r="A41" s="5">
        <v>16</v>
      </c>
      <c r="B41" s="24" t="str">
        <f>UK!B41</f>
        <v>NUR SELFIRA</v>
      </c>
      <c r="C41" s="177"/>
      <c r="D41" s="177"/>
      <c r="E41" s="177"/>
      <c r="F41" s="177"/>
      <c r="G41" s="177"/>
      <c r="H41" s="177"/>
      <c r="I41" s="177"/>
      <c r="J41" s="29">
        <f t="shared" si="0"/>
        <v>0</v>
      </c>
      <c r="K41" s="29" t="str">
        <f t="shared" si="1"/>
        <v/>
      </c>
      <c r="L41" s="29" t="str">
        <f t="shared" si="2"/>
        <v/>
      </c>
      <c r="M41" s="101" t="str">
        <f t="shared" si="3"/>
        <v/>
      </c>
      <c r="N41" s="144" t="str">
        <f t="shared" si="6"/>
        <v/>
      </c>
      <c r="O41" s="144" t="str">
        <f t="shared" si="4"/>
        <v/>
      </c>
      <c r="P41" s="102" t="str">
        <f t="shared" si="5"/>
        <v/>
      </c>
      <c r="Q41" s="12"/>
    </row>
    <row r="42" spans="1:17" ht="15.75">
      <c r="A42" s="5">
        <v>17</v>
      </c>
      <c r="B42" s="24" t="str">
        <f>UK!B42</f>
        <v>NUR WULAN RAMADHAN</v>
      </c>
      <c r="C42" s="177"/>
      <c r="D42" s="177"/>
      <c r="E42" s="177"/>
      <c r="F42" s="177"/>
      <c r="G42" s="177"/>
      <c r="H42" s="177"/>
      <c r="I42" s="177"/>
      <c r="J42" s="29">
        <f t="shared" si="0"/>
        <v>0</v>
      </c>
      <c r="K42" s="29" t="str">
        <f t="shared" si="1"/>
        <v/>
      </c>
      <c r="L42" s="29" t="str">
        <f t="shared" si="2"/>
        <v/>
      </c>
      <c r="M42" s="101" t="str">
        <f t="shared" si="3"/>
        <v/>
      </c>
      <c r="N42" s="144" t="str">
        <f t="shared" si="6"/>
        <v/>
      </c>
      <c r="O42" s="144" t="str">
        <f t="shared" si="4"/>
        <v/>
      </c>
      <c r="P42" s="102" t="str">
        <f t="shared" si="5"/>
        <v/>
      </c>
      <c r="Q42" s="12"/>
    </row>
    <row r="43" spans="1:17" ht="15.75">
      <c r="A43" s="5">
        <v>18</v>
      </c>
      <c r="B43" s="24" t="str">
        <f>UK!B43</f>
        <v>NURAH FAZRIAH SAFITRI</v>
      </c>
      <c r="C43" s="177"/>
      <c r="D43" s="177"/>
      <c r="E43" s="177"/>
      <c r="F43" s="177"/>
      <c r="G43" s="177"/>
      <c r="H43" s="177"/>
      <c r="I43" s="177"/>
      <c r="J43" s="29">
        <f t="shared" si="0"/>
        <v>0</v>
      </c>
      <c r="K43" s="29" t="str">
        <f t="shared" si="1"/>
        <v/>
      </c>
      <c r="L43" s="29" t="str">
        <f t="shared" si="2"/>
        <v/>
      </c>
      <c r="M43" s="101" t="str">
        <f t="shared" si="3"/>
        <v/>
      </c>
      <c r="N43" s="144" t="str">
        <f t="shared" si="6"/>
        <v/>
      </c>
      <c r="O43" s="144" t="str">
        <f t="shared" si="4"/>
        <v/>
      </c>
      <c r="P43" s="102" t="str">
        <f t="shared" si="5"/>
        <v/>
      </c>
      <c r="Q43" s="12"/>
    </row>
    <row r="44" spans="1:17" ht="15.75">
      <c r="A44" s="5">
        <v>19</v>
      </c>
      <c r="B44" s="24" t="str">
        <f>UK!B44</f>
        <v>PUTRA</v>
      </c>
      <c r="C44" s="177"/>
      <c r="D44" s="177"/>
      <c r="E44" s="177"/>
      <c r="F44" s="177"/>
      <c r="G44" s="177"/>
      <c r="H44" s="177"/>
      <c r="I44" s="177"/>
      <c r="J44" s="29">
        <f t="shared" si="0"/>
        <v>0</v>
      </c>
      <c r="K44" s="29" t="str">
        <f t="shared" si="1"/>
        <v/>
      </c>
      <c r="L44" s="29" t="str">
        <f t="shared" si="2"/>
        <v/>
      </c>
      <c r="M44" s="101" t="str">
        <f t="shared" si="3"/>
        <v/>
      </c>
      <c r="N44" s="144" t="str">
        <f t="shared" si="6"/>
        <v/>
      </c>
      <c r="O44" s="144" t="str">
        <f t="shared" si="4"/>
        <v/>
      </c>
      <c r="P44" s="102" t="str">
        <f t="shared" si="5"/>
        <v/>
      </c>
      <c r="Q44" s="12"/>
    </row>
    <row r="45" spans="1:17" ht="15.75">
      <c r="A45" s="5">
        <v>20</v>
      </c>
      <c r="B45" s="24" t="str">
        <f>UK!B45</f>
        <v>PUTRI AINUN SAFIRA</v>
      </c>
      <c r="C45" s="177"/>
      <c r="D45" s="177"/>
      <c r="E45" s="177"/>
      <c r="F45" s="177"/>
      <c r="G45" s="177"/>
      <c r="H45" s="177"/>
      <c r="I45" s="177"/>
      <c r="J45" s="29">
        <f t="shared" si="0"/>
        <v>0</v>
      </c>
      <c r="K45" s="29" t="str">
        <f t="shared" si="1"/>
        <v/>
      </c>
      <c r="L45" s="29" t="str">
        <f t="shared" si="2"/>
        <v/>
      </c>
      <c r="M45" s="101" t="str">
        <f t="shared" si="3"/>
        <v/>
      </c>
      <c r="N45" s="144" t="str">
        <f t="shared" si="6"/>
        <v/>
      </c>
      <c r="O45" s="144" t="str">
        <f t="shared" si="4"/>
        <v/>
      </c>
      <c r="P45" s="102" t="str">
        <f t="shared" si="5"/>
        <v/>
      </c>
      <c r="Q45" s="12"/>
    </row>
    <row r="46" spans="1:17" ht="15.75">
      <c r="A46" s="5">
        <v>21</v>
      </c>
      <c r="B46" s="24" t="str">
        <f>UK!B46</f>
        <v>RAKA SAPUTRA</v>
      </c>
      <c r="C46" s="177"/>
      <c r="D46" s="177"/>
      <c r="E46" s="177"/>
      <c r="F46" s="177"/>
      <c r="G46" s="177"/>
      <c r="H46" s="177"/>
      <c r="I46" s="177"/>
      <c r="J46" s="29">
        <f t="shared" si="0"/>
        <v>0</v>
      </c>
      <c r="K46" s="29" t="str">
        <f t="shared" si="1"/>
        <v/>
      </c>
      <c r="L46" s="29" t="str">
        <f t="shared" si="2"/>
        <v/>
      </c>
      <c r="M46" s="101" t="str">
        <f t="shared" si="3"/>
        <v/>
      </c>
      <c r="N46" s="144" t="str">
        <f t="shared" si="6"/>
        <v/>
      </c>
      <c r="O46" s="144" t="str">
        <f t="shared" si="4"/>
        <v/>
      </c>
      <c r="P46" s="102" t="str">
        <f t="shared" si="5"/>
        <v/>
      </c>
      <c r="Q46" s="12"/>
    </row>
    <row r="47" spans="1:17" ht="15.75">
      <c r="A47" s="5">
        <v>22</v>
      </c>
      <c r="B47" s="24" t="str">
        <f>UK!B47</f>
        <v>RIDHO AHMAD PRABU</v>
      </c>
      <c r="C47" s="177"/>
      <c r="D47" s="177"/>
      <c r="E47" s="177"/>
      <c r="F47" s="177"/>
      <c r="G47" s="177"/>
      <c r="H47" s="177"/>
      <c r="I47" s="177"/>
      <c r="J47" s="29">
        <f t="shared" si="0"/>
        <v>0</v>
      </c>
      <c r="K47" s="29" t="str">
        <f t="shared" si="1"/>
        <v/>
      </c>
      <c r="L47" s="29" t="str">
        <f t="shared" si="2"/>
        <v/>
      </c>
      <c r="M47" s="101" t="str">
        <f t="shared" si="3"/>
        <v/>
      </c>
      <c r="N47" s="144" t="str">
        <f t="shared" si="6"/>
        <v/>
      </c>
      <c r="O47" s="144" t="str">
        <f t="shared" si="4"/>
        <v/>
      </c>
      <c r="P47" s="102" t="str">
        <f t="shared" si="5"/>
        <v/>
      </c>
      <c r="Q47" s="12"/>
    </row>
    <row r="48" spans="1:17" ht="15.75">
      <c r="A48" s="5">
        <v>23</v>
      </c>
      <c r="B48" s="24" t="str">
        <f>UK!B48</f>
        <v>DEVI RISKA</v>
      </c>
      <c r="C48" s="177"/>
      <c r="D48" s="177"/>
      <c r="E48" s="177"/>
      <c r="F48" s="177"/>
      <c r="G48" s="177"/>
      <c r="H48" s="177"/>
      <c r="I48" s="177"/>
      <c r="J48" s="29">
        <f t="shared" si="0"/>
        <v>0</v>
      </c>
      <c r="K48" s="29" t="str">
        <f t="shared" si="1"/>
        <v/>
      </c>
      <c r="L48" s="29" t="str">
        <f t="shared" si="2"/>
        <v/>
      </c>
      <c r="M48" s="101" t="str">
        <f t="shared" si="3"/>
        <v/>
      </c>
      <c r="N48" s="144" t="str">
        <f t="shared" si="6"/>
        <v/>
      </c>
      <c r="O48" s="144" t="str">
        <f t="shared" si="4"/>
        <v/>
      </c>
      <c r="P48" s="102" t="str">
        <f t="shared" si="5"/>
        <v/>
      </c>
      <c r="Q48" s="12"/>
    </row>
    <row r="49" spans="1:17" ht="15.75">
      <c r="A49" s="5">
        <v>24</v>
      </c>
      <c r="B49" s="24" t="str">
        <f>UK!B49</f>
        <v>ROBAN</v>
      </c>
      <c r="C49" s="177"/>
      <c r="D49" s="177"/>
      <c r="E49" s="177"/>
      <c r="F49" s="177"/>
      <c r="G49" s="177"/>
      <c r="H49" s="177"/>
      <c r="I49" s="177"/>
      <c r="J49" s="29">
        <f t="shared" si="0"/>
        <v>0</v>
      </c>
      <c r="K49" s="29" t="str">
        <f t="shared" si="1"/>
        <v/>
      </c>
      <c r="L49" s="29" t="str">
        <f t="shared" si="2"/>
        <v/>
      </c>
      <c r="M49" s="101" t="str">
        <f t="shared" si="3"/>
        <v/>
      </c>
      <c r="N49" s="144" t="str">
        <f t="shared" si="6"/>
        <v/>
      </c>
      <c r="O49" s="144" t="str">
        <f t="shared" si="4"/>
        <v/>
      </c>
      <c r="P49" s="102" t="str">
        <f t="shared" si="5"/>
        <v/>
      </c>
      <c r="Q49" s="12"/>
    </row>
    <row r="50" spans="1:17" ht="15.75">
      <c r="A50" s="5">
        <v>25</v>
      </c>
      <c r="B50" s="24" t="str">
        <f>UK!B50</f>
        <v>SAHRUL RAMADHAN</v>
      </c>
      <c r="C50" s="177"/>
      <c r="D50" s="177"/>
      <c r="E50" s="177"/>
      <c r="F50" s="177"/>
      <c r="G50" s="177"/>
      <c r="H50" s="177"/>
      <c r="I50" s="177"/>
      <c r="J50" s="29">
        <f t="shared" si="0"/>
        <v>0</v>
      </c>
      <c r="K50" s="29" t="str">
        <f t="shared" si="1"/>
        <v/>
      </c>
      <c r="L50" s="29" t="str">
        <f t="shared" si="2"/>
        <v/>
      </c>
      <c r="M50" s="101" t="str">
        <f t="shared" si="3"/>
        <v/>
      </c>
      <c r="N50" s="144" t="str">
        <f t="shared" si="6"/>
        <v/>
      </c>
      <c r="O50" s="144" t="str">
        <f t="shared" si="4"/>
        <v/>
      </c>
      <c r="P50" s="102" t="str">
        <f t="shared" si="5"/>
        <v/>
      </c>
      <c r="Q50" s="12"/>
    </row>
    <row r="51" spans="1:17" ht="15.75">
      <c r="A51" s="5">
        <v>26</v>
      </c>
      <c r="B51" s="24" t="str">
        <f>UK!B51</f>
        <v>SATIFA KHUMAIRAH</v>
      </c>
      <c r="C51" s="177"/>
      <c r="D51" s="177"/>
      <c r="E51" s="177"/>
      <c r="F51" s="177"/>
      <c r="G51" s="177"/>
      <c r="H51" s="177"/>
      <c r="I51" s="177"/>
      <c r="J51" s="29">
        <f t="shared" si="0"/>
        <v>0</v>
      </c>
      <c r="K51" s="29" t="str">
        <f t="shared" si="1"/>
        <v/>
      </c>
      <c r="L51" s="29" t="str">
        <f t="shared" si="2"/>
        <v/>
      </c>
      <c r="M51" s="101" t="str">
        <f t="shared" si="3"/>
        <v/>
      </c>
      <c r="N51" s="144" t="str">
        <f t="shared" si="6"/>
        <v/>
      </c>
      <c r="O51" s="144" t="str">
        <f t="shared" si="4"/>
        <v/>
      </c>
      <c r="P51" s="102" t="str">
        <f t="shared" si="5"/>
        <v/>
      </c>
      <c r="Q51" s="12"/>
    </row>
    <row r="52" spans="1:17" ht="15.75">
      <c r="A52" s="5">
        <v>27</v>
      </c>
      <c r="B52" s="24" t="str">
        <f>UK!B52</f>
        <v>SITI ASIA</v>
      </c>
      <c r="C52" s="177"/>
      <c r="D52" s="177"/>
      <c r="E52" s="177"/>
      <c r="F52" s="177"/>
      <c r="G52" s="177"/>
      <c r="H52" s="177"/>
      <c r="I52" s="177"/>
      <c r="J52" s="29">
        <f t="shared" si="0"/>
        <v>0</v>
      </c>
      <c r="K52" s="29" t="str">
        <f t="shared" si="1"/>
        <v/>
      </c>
      <c r="L52" s="29" t="str">
        <f t="shared" si="2"/>
        <v/>
      </c>
      <c r="M52" s="101" t="str">
        <f t="shared" si="3"/>
        <v/>
      </c>
      <c r="N52" s="144" t="str">
        <f t="shared" si="6"/>
        <v/>
      </c>
      <c r="O52" s="144" t="str">
        <f t="shared" si="4"/>
        <v/>
      </c>
      <c r="P52" s="102" t="str">
        <f t="shared" si="5"/>
        <v/>
      </c>
      <c r="Q52" s="12"/>
    </row>
    <row r="53" spans="1:17" ht="15.75">
      <c r="A53" s="5">
        <v>28</v>
      </c>
      <c r="B53" s="24" t="str">
        <f>UK!B53</f>
        <v>SURIANI</v>
      </c>
      <c r="C53" s="177"/>
      <c r="D53" s="177"/>
      <c r="E53" s="177"/>
      <c r="F53" s="177"/>
      <c r="G53" s="177"/>
      <c r="H53" s="177"/>
      <c r="I53" s="177"/>
      <c r="J53" s="29">
        <f t="shared" si="0"/>
        <v>0</v>
      </c>
      <c r="K53" s="29" t="str">
        <f t="shared" si="1"/>
        <v/>
      </c>
      <c r="L53" s="29" t="str">
        <f t="shared" si="2"/>
        <v/>
      </c>
      <c r="M53" s="101" t="str">
        <f t="shared" si="3"/>
        <v/>
      </c>
      <c r="N53" s="144" t="str">
        <f t="shared" si="6"/>
        <v/>
      </c>
      <c r="O53" s="144" t="str">
        <f t="shared" si="4"/>
        <v/>
      </c>
      <c r="P53" s="102" t="str">
        <f t="shared" si="5"/>
        <v/>
      </c>
      <c r="Q53" s="12"/>
    </row>
    <row r="54" spans="1:17" ht="15.75">
      <c r="A54" s="5">
        <v>29</v>
      </c>
      <c r="B54" s="24" t="str">
        <f>UK!B54</f>
        <v>USWATUN HASANAH</v>
      </c>
      <c r="C54" s="177"/>
      <c r="D54" s="177"/>
      <c r="E54" s="177"/>
      <c r="F54" s="177"/>
      <c r="G54" s="177"/>
      <c r="H54" s="177"/>
      <c r="I54" s="177"/>
      <c r="J54" s="29">
        <f t="shared" si="0"/>
        <v>0</v>
      </c>
      <c r="K54" s="29" t="str">
        <f t="shared" si="1"/>
        <v/>
      </c>
      <c r="L54" s="29" t="str">
        <f t="shared" si="2"/>
        <v/>
      </c>
      <c r="M54" s="101" t="str">
        <f t="shared" si="3"/>
        <v/>
      </c>
      <c r="N54" s="144" t="str">
        <f t="shared" si="6"/>
        <v/>
      </c>
      <c r="O54" s="144" t="str">
        <f t="shared" si="4"/>
        <v/>
      </c>
      <c r="P54" s="102" t="str">
        <f t="shared" si="5"/>
        <v/>
      </c>
      <c r="Q54" s="12"/>
    </row>
    <row r="55" spans="1:17" ht="15.75">
      <c r="A55" s="5">
        <v>30</v>
      </c>
      <c r="B55" s="24" t="str">
        <f>UK!B55</f>
        <v>ZANIS PERDANA</v>
      </c>
      <c r="C55" s="177"/>
      <c r="D55" s="177"/>
      <c r="E55" s="177"/>
      <c r="F55" s="177"/>
      <c r="G55" s="177"/>
      <c r="H55" s="177"/>
      <c r="I55" s="177"/>
      <c r="J55" s="29">
        <f t="shared" si="0"/>
        <v>0</v>
      </c>
      <c r="K55" s="29" t="str">
        <f t="shared" si="1"/>
        <v/>
      </c>
      <c r="L55" s="29" t="str">
        <f t="shared" si="2"/>
        <v/>
      </c>
      <c r="M55" s="101" t="str">
        <f t="shared" si="3"/>
        <v/>
      </c>
      <c r="N55" s="144" t="str">
        <f t="shared" si="6"/>
        <v/>
      </c>
      <c r="O55" s="144" t="str">
        <f t="shared" si="4"/>
        <v/>
      </c>
      <c r="P55" s="102" t="str">
        <f t="shared" si="5"/>
        <v/>
      </c>
      <c r="Q55" s="12"/>
    </row>
    <row r="56" spans="1:17" ht="15.75">
      <c r="A56" s="5">
        <v>31</v>
      </c>
      <c r="B56" s="24" t="str">
        <f>UK!B56</f>
        <v/>
      </c>
      <c r="C56" s="177"/>
      <c r="D56" s="177"/>
      <c r="E56" s="177"/>
      <c r="F56" s="177"/>
      <c r="G56" s="177"/>
      <c r="H56" s="177"/>
      <c r="I56" s="177"/>
      <c r="J56" s="29">
        <f t="shared" si="0"/>
        <v>0</v>
      </c>
      <c r="K56" s="29" t="str">
        <f t="shared" si="1"/>
        <v/>
      </c>
      <c r="L56" s="29" t="str">
        <f t="shared" si="2"/>
        <v/>
      </c>
      <c r="M56" s="101" t="str">
        <f t="shared" si="3"/>
        <v/>
      </c>
      <c r="N56" s="144" t="str">
        <f t="shared" si="6"/>
        <v/>
      </c>
      <c r="O56" s="144" t="str">
        <f t="shared" si="4"/>
        <v/>
      </c>
      <c r="P56" s="102" t="str">
        <f t="shared" si="5"/>
        <v/>
      </c>
      <c r="Q56" s="12"/>
    </row>
    <row r="57" spans="1:17" ht="15.75">
      <c r="A57" s="5">
        <v>32</v>
      </c>
      <c r="B57" s="24" t="str">
        <f>UK!B57</f>
        <v/>
      </c>
      <c r="C57" s="177"/>
      <c r="D57" s="177"/>
      <c r="E57" s="177"/>
      <c r="F57" s="177"/>
      <c r="G57" s="177"/>
      <c r="H57" s="177"/>
      <c r="I57" s="177"/>
      <c r="J57" s="29">
        <f t="shared" si="0"/>
        <v>0</v>
      </c>
      <c r="K57" s="29" t="str">
        <f t="shared" si="1"/>
        <v/>
      </c>
      <c r="L57" s="29" t="str">
        <f t="shared" si="2"/>
        <v/>
      </c>
      <c r="M57" s="101" t="str">
        <f t="shared" si="3"/>
        <v/>
      </c>
      <c r="N57" s="144" t="str">
        <f t="shared" si="6"/>
        <v/>
      </c>
      <c r="O57" s="144" t="str">
        <f t="shared" si="4"/>
        <v/>
      </c>
      <c r="P57" s="102" t="str">
        <f t="shared" si="5"/>
        <v/>
      </c>
      <c r="Q57" s="12"/>
    </row>
    <row r="58" spans="1:17" ht="15.75">
      <c r="A58" s="5">
        <v>33</v>
      </c>
      <c r="B58" s="24" t="str">
        <f>UK!B58</f>
        <v/>
      </c>
      <c r="C58" s="177"/>
      <c r="D58" s="177"/>
      <c r="E58" s="177"/>
      <c r="F58" s="177"/>
      <c r="G58" s="177"/>
      <c r="H58" s="177"/>
      <c r="I58" s="177"/>
      <c r="J58" s="29">
        <f t="shared" si="0"/>
        <v>0</v>
      </c>
      <c r="K58" s="29" t="str">
        <f t="shared" si="1"/>
        <v/>
      </c>
      <c r="L58" s="29" t="str">
        <f t="shared" si="2"/>
        <v/>
      </c>
      <c r="M58" s="101" t="str">
        <f t="shared" si="3"/>
        <v/>
      </c>
      <c r="N58" s="144" t="str">
        <f t="shared" si="6"/>
        <v/>
      </c>
      <c r="O58" s="144" t="str">
        <f t="shared" si="4"/>
        <v/>
      </c>
      <c r="P58" s="102" t="str">
        <f t="shared" si="5"/>
        <v/>
      </c>
      <c r="Q58" s="12"/>
    </row>
    <row r="59" spans="1:17" ht="15.75">
      <c r="A59" s="5">
        <v>34</v>
      </c>
      <c r="B59" s="24" t="str">
        <f>UK!B59</f>
        <v/>
      </c>
      <c r="C59" s="177"/>
      <c r="D59" s="177"/>
      <c r="E59" s="177"/>
      <c r="F59" s="177"/>
      <c r="G59" s="177"/>
      <c r="H59" s="177"/>
      <c r="I59" s="177"/>
      <c r="J59" s="29">
        <f t="shared" si="0"/>
        <v>0</v>
      </c>
      <c r="K59" s="29" t="str">
        <f t="shared" si="1"/>
        <v/>
      </c>
      <c r="L59" s="29" t="str">
        <f t="shared" si="2"/>
        <v/>
      </c>
      <c r="M59" s="101" t="str">
        <f t="shared" si="3"/>
        <v/>
      </c>
      <c r="N59" s="144" t="str">
        <f t="shared" si="6"/>
        <v/>
      </c>
      <c r="O59" s="144" t="str">
        <f t="shared" si="4"/>
        <v/>
      </c>
      <c r="P59" s="102" t="str">
        <f t="shared" si="5"/>
        <v/>
      </c>
      <c r="Q59" s="12"/>
    </row>
    <row r="60" spans="1:17" ht="15.75">
      <c r="A60" s="5">
        <v>35</v>
      </c>
      <c r="B60" s="24" t="str">
        <f>UK!B60</f>
        <v/>
      </c>
      <c r="C60" s="177"/>
      <c r="D60" s="177"/>
      <c r="E60" s="177"/>
      <c r="F60" s="177"/>
      <c r="G60" s="177"/>
      <c r="H60" s="177"/>
      <c r="I60" s="177"/>
      <c r="J60" s="29">
        <f t="shared" si="0"/>
        <v>0</v>
      </c>
      <c r="K60" s="29" t="str">
        <f t="shared" si="1"/>
        <v/>
      </c>
      <c r="L60" s="29" t="str">
        <f t="shared" si="2"/>
        <v/>
      </c>
      <c r="M60" s="101" t="str">
        <f t="shared" si="3"/>
        <v/>
      </c>
      <c r="N60" s="144" t="str">
        <f t="shared" si="6"/>
        <v/>
      </c>
      <c r="O60" s="144" t="str">
        <f t="shared" si="4"/>
        <v/>
      </c>
      <c r="P60" s="102" t="str">
        <f t="shared" si="5"/>
        <v/>
      </c>
      <c r="Q60" s="12"/>
    </row>
    <row r="61" spans="1:17">
      <c r="A61" s="24"/>
      <c r="B61" s="9" t="s">
        <v>60</v>
      </c>
      <c r="C61" s="10"/>
      <c r="D61" s="10"/>
      <c r="E61" s="10"/>
      <c r="F61" s="10"/>
      <c r="G61" s="10"/>
      <c r="H61" s="10"/>
      <c r="I61" s="10"/>
      <c r="J61" s="10"/>
      <c r="K61" s="32"/>
      <c r="L61" s="32"/>
      <c r="M61" s="32"/>
      <c r="N61" s="32"/>
      <c r="O61" s="32"/>
      <c r="P61" s="32"/>
      <c r="Q61" s="12"/>
    </row>
    <row r="62" spans="1:17">
      <c r="A62" s="12"/>
      <c r="B62" s="12"/>
      <c r="C62" s="12"/>
      <c r="D62" s="12"/>
      <c r="E62" s="12"/>
      <c r="F62" s="12"/>
      <c r="G62" s="12"/>
      <c r="H62" s="12"/>
      <c r="I62" s="12"/>
      <c r="J62" s="12"/>
      <c r="K62" s="12"/>
      <c r="L62" s="12"/>
      <c r="M62" s="12"/>
      <c r="N62" s="12"/>
      <c r="O62" s="12"/>
      <c r="P62" s="12"/>
      <c r="Q62" s="12"/>
    </row>
    <row r="63" spans="1:17">
      <c r="A63" s="12"/>
      <c r="B63" s="12" t="s">
        <v>69</v>
      </c>
      <c r="C63" s="12"/>
      <c r="D63" s="12"/>
      <c r="E63" s="12"/>
      <c r="F63" s="12"/>
      <c r="G63" s="12"/>
      <c r="H63" s="12"/>
      <c r="I63" s="12"/>
      <c r="J63" s="12"/>
      <c r="K63" s="12"/>
      <c r="L63" s="12"/>
      <c r="M63" s="12"/>
      <c r="N63" s="12" t="e">
        <f>#REF!</f>
        <v>#REF!</v>
      </c>
      <c r="O63" s="12"/>
      <c r="P63" s="12"/>
      <c r="Q63" s="12"/>
    </row>
    <row r="64" spans="1:17">
      <c r="A64" s="12"/>
      <c r="B64" s="12" t="e">
        <f>#REF!</f>
        <v>#REF!</v>
      </c>
      <c r="C64" s="12"/>
      <c r="D64" s="12"/>
      <c r="E64" s="12"/>
      <c r="F64" s="12"/>
      <c r="G64" s="12"/>
      <c r="H64" s="12"/>
      <c r="I64" s="12"/>
      <c r="J64" s="12"/>
      <c r="K64" s="12"/>
      <c r="L64" s="12"/>
      <c r="M64" s="12"/>
      <c r="N64" s="12" t="s">
        <v>70</v>
      </c>
      <c r="O64" s="12"/>
      <c r="P64" s="12"/>
      <c r="Q64" s="12"/>
    </row>
    <row r="65" spans="1:17">
      <c r="A65" s="12"/>
      <c r="B65" s="12"/>
      <c r="C65" s="12"/>
      <c r="D65" s="12"/>
      <c r="E65" s="12"/>
      <c r="F65" s="12"/>
      <c r="G65" s="12"/>
      <c r="H65" s="12"/>
      <c r="I65" s="12"/>
      <c r="J65" s="12"/>
      <c r="K65" s="12"/>
      <c r="L65" s="12"/>
      <c r="M65" s="12"/>
      <c r="N65" s="12"/>
      <c r="O65" s="12"/>
      <c r="P65" s="12"/>
      <c r="Q65" s="12"/>
    </row>
    <row r="66" spans="1:17">
      <c r="A66" s="12"/>
      <c r="B66" s="12"/>
      <c r="C66" s="12"/>
      <c r="D66" s="12"/>
      <c r="E66" s="12"/>
      <c r="F66" s="12"/>
      <c r="G66" s="12"/>
      <c r="H66" s="12"/>
      <c r="I66" s="12"/>
      <c r="J66" s="12"/>
      <c r="K66" s="12"/>
      <c r="L66" s="12"/>
      <c r="M66" s="12"/>
      <c r="N66" s="12"/>
      <c r="O66" s="12"/>
      <c r="P66" s="12"/>
      <c r="Q66" s="12"/>
    </row>
    <row r="67" spans="1:17">
      <c r="A67" s="12"/>
      <c r="B67" s="14" t="e">
        <f>#REF!</f>
        <v>#REF!</v>
      </c>
      <c r="C67" s="14"/>
      <c r="D67" s="14"/>
      <c r="E67" s="14"/>
      <c r="F67" s="14"/>
      <c r="G67" s="14"/>
      <c r="H67" s="14"/>
      <c r="I67" s="14"/>
      <c r="J67" s="14"/>
      <c r="K67" s="14"/>
      <c r="L67" s="14"/>
      <c r="M67" s="14"/>
      <c r="N67" s="14" t="e">
        <f>#REF!</f>
        <v>#REF!</v>
      </c>
      <c r="O67" s="14"/>
      <c r="P67" s="12"/>
      <c r="Q67" s="12"/>
    </row>
    <row r="68" spans="1:17">
      <c r="A68" s="12"/>
      <c r="B68" s="12" t="e">
        <f>#REF!</f>
        <v>#REF!</v>
      </c>
      <c r="C68" s="12"/>
      <c r="D68" s="12"/>
      <c r="E68" s="12"/>
      <c r="F68" s="12"/>
      <c r="G68" s="12"/>
      <c r="H68" s="12"/>
      <c r="I68" s="12"/>
      <c r="J68" s="12"/>
      <c r="K68" s="12"/>
      <c r="L68" s="12"/>
      <c r="M68" s="12"/>
      <c r="N68" s="12" t="e">
        <f>#REF!</f>
        <v>#REF!</v>
      </c>
      <c r="O68" s="12"/>
      <c r="P68" s="12"/>
      <c r="Q68" s="12"/>
    </row>
    <row r="69" spans="1:17">
      <c r="A69" s="12"/>
      <c r="B69" s="12"/>
      <c r="C69" s="12"/>
      <c r="D69" s="12"/>
      <c r="E69" s="12"/>
      <c r="F69" s="12"/>
      <c r="G69" s="12"/>
      <c r="H69" s="12"/>
      <c r="I69" s="12"/>
      <c r="J69" s="12"/>
      <c r="K69" s="12"/>
      <c r="L69" s="12"/>
      <c r="M69" s="12"/>
      <c r="N69" s="12"/>
      <c r="O69" s="12"/>
      <c r="P69" s="12"/>
      <c r="Q69" s="12"/>
    </row>
  </sheetData>
  <sheetProtection password="CA29" sheet="1" objects="1" scenarios="1"/>
  <mergeCells count="26">
    <mergeCell ref="F22:F23"/>
    <mergeCell ref="B1:P1"/>
    <mergeCell ref="B2:P2"/>
    <mergeCell ref="B3:P3"/>
    <mergeCell ref="B4:P4"/>
    <mergeCell ref="C12:F12"/>
    <mergeCell ref="N12:Q12"/>
    <mergeCell ref="N22:N23"/>
    <mergeCell ref="O22:O23"/>
    <mergeCell ref="P22:P23"/>
    <mergeCell ref="G22:G23"/>
    <mergeCell ref="H22:H23"/>
    <mergeCell ref="I22:I23"/>
    <mergeCell ref="J22:J23"/>
    <mergeCell ref="K22:K23"/>
    <mergeCell ref="L22:L23"/>
    <mergeCell ref="A22:A25"/>
    <mergeCell ref="B22:B23"/>
    <mergeCell ref="C22:C23"/>
    <mergeCell ref="D22:D23"/>
    <mergeCell ref="E22:E23"/>
    <mergeCell ref="M22:M23"/>
    <mergeCell ref="S24:AC24"/>
    <mergeCell ref="T25:V25"/>
    <mergeCell ref="W25:Y25"/>
    <mergeCell ref="Z25:AC25"/>
  </mergeCells>
  <conditionalFormatting sqref="O26:O60">
    <cfRule type="cellIs" dxfId="7" priority="5" operator="greaterThan">
      <formula>0</formula>
    </cfRule>
  </conditionalFormatting>
  <conditionalFormatting sqref="M26:M60">
    <cfRule type="cellIs" dxfId="6" priority="6" operator="greaterThan">
      <formula>0</formula>
    </cfRule>
  </conditionalFormatting>
  <conditionalFormatting sqref="N26:N60">
    <cfRule type="cellIs" dxfId="5" priority="4" operator="greaterThan">
      <formula>0</formula>
    </cfRule>
  </conditionalFormatting>
  <conditionalFormatting sqref="P26:P60">
    <cfRule type="containsText" dxfId="4" priority="2" operator="containsText" text="Belum">
      <formula>NOT(ISERROR(SEARCH("Belum",P26)))</formula>
    </cfRule>
    <cfRule type="cellIs" dxfId="3" priority="3" operator="greaterThan">
      <formula>0</formula>
    </cfRule>
  </conditionalFormatting>
  <conditionalFormatting sqref="T26:T29">
    <cfRule type="cellIs" dxfId="2" priority="1" operator="equal">
      <formula>0</formula>
    </cfRule>
  </conditionalFormatting>
  <printOptions horizontalCentered="1"/>
  <pageMargins left="0.25" right="0.25" top="0.75" bottom="0.75" header="0.3" footer="0.3"/>
  <pageSetup paperSize="768"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showRowColHeaders="0" topLeftCell="A4" zoomScale="80" zoomScaleNormal="80" workbookViewId="0">
      <selection activeCell="L40" sqref="L40"/>
    </sheetView>
  </sheetViews>
  <sheetFormatPr defaultRowHeight="15"/>
  <cols>
    <col min="1" max="1" width="9.140625" style="45"/>
    <col min="2" max="2" width="36.7109375" style="45" bestFit="1" customWidth="1"/>
    <col min="3" max="5" width="6.85546875" style="45" customWidth="1"/>
    <col min="6" max="6" width="7.85546875" style="45" customWidth="1"/>
    <col min="7" max="9" width="6.85546875" style="45" customWidth="1"/>
    <col min="10" max="10" width="7.85546875" style="45" customWidth="1"/>
    <col min="11" max="11" width="9.140625" style="45"/>
    <col min="12" max="12" width="9.140625" style="45" customWidth="1"/>
    <col min="13" max="13" width="9.140625" style="45"/>
    <col min="14" max="16" width="6.85546875" style="45" customWidth="1"/>
    <col min="17" max="17" width="7.85546875" style="45" customWidth="1"/>
    <col min="18" max="20" width="6.85546875" style="45" customWidth="1"/>
    <col min="21" max="21" width="7.85546875" style="45" customWidth="1"/>
    <col min="22" max="24" width="9.140625" style="45"/>
    <col min="25" max="25" width="4" style="45" bestFit="1" customWidth="1"/>
    <col min="26" max="26" width="9.140625" style="45"/>
    <col min="27" max="27" width="5.5703125" style="45" customWidth="1"/>
    <col min="28" max="16384" width="9.140625" style="45"/>
  </cols>
  <sheetData>
    <row r="1" spans="1:28" ht="18.75">
      <c r="A1" s="20"/>
      <c r="B1" s="482" t="str">
        <f>Formatif!C1</f>
        <v>DINAS DIKPORA KABUPATEN DOMPU</v>
      </c>
      <c r="C1" s="483"/>
      <c r="D1" s="483"/>
      <c r="E1" s="483"/>
      <c r="F1" s="483"/>
      <c r="G1" s="483"/>
      <c r="H1" s="483"/>
      <c r="I1" s="483"/>
      <c r="J1" s="483"/>
      <c r="K1" s="483"/>
      <c r="L1" s="483"/>
      <c r="M1" s="483"/>
      <c r="N1" s="483"/>
      <c r="O1" s="483"/>
      <c r="P1" s="483"/>
      <c r="Q1" s="483"/>
      <c r="R1" s="483"/>
      <c r="S1" s="483"/>
      <c r="T1" s="483"/>
      <c r="U1" s="483"/>
      <c r="V1" s="483"/>
      <c r="W1" s="484"/>
      <c r="X1" s="20"/>
    </row>
    <row r="2" spans="1:28" ht="36">
      <c r="A2" s="20"/>
      <c r="B2" s="591" t="str">
        <f>Formatif!C2</f>
        <v>SMPN 7 IT DOMPU</v>
      </c>
      <c r="C2" s="592"/>
      <c r="D2" s="592"/>
      <c r="E2" s="592"/>
      <c r="F2" s="592"/>
      <c r="G2" s="592"/>
      <c r="H2" s="592"/>
      <c r="I2" s="592"/>
      <c r="J2" s="592"/>
      <c r="K2" s="592"/>
      <c r="L2" s="592"/>
      <c r="M2" s="592"/>
      <c r="N2" s="592"/>
      <c r="O2" s="592"/>
      <c r="P2" s="592"/>
      <c r="Q2" s="592"/>
      <c r="R2" s="592"/>
      <c r="S2" s="592"/>
      <c r="T2" s="592"/>
      <c r="U2" s="592"/>
      <c r="V2" s="592"/>
      <c r="W2" s="593"/>
      <c r="X2" s="20"/>
    </row>
    <row r="3" spans="1:28" ht="15.75" thickBot="1">
      <c r="A3" s="20"/>
      <c r="B3" s="594" t="str">
        <f>Formatif!C3</f>
        <v>Jln. Dorobata No.02 Kel. Kandai Satu Dompu</v>
      </c>
      <c r="C3" s="595"/>
      <c r="D3" s="595"/>
      <c r="E3" s="595"/>
      <c r="F3" s="595"/>
      <c r="G3" s="595"/>
      <c r="H3" s="595"/>
      <c r="I3" s="595"/>
      <c r="J3" s="595"/>
      <c r="K3" s="595"/>
      <c r="L3" s="595"/>
      <c r="M3" s="595"/>
      <c r="N3" s="595"/>
      <c r="O3" s="595"/>
      <c r="P3" s="595"/>
      <c r="Q3" s="595"/>
      <c r="R3" s="595"/>
      <c r="S3" s="595"/>
      <c r="T3" s="595"/>
      <c r="U3" s="595"/>
      <c r="V3" s="595"/>
      <c r="W3" s="596"/>
      <c r="X3" s="20"/>
    </row>
    <row r="4" spans="1:28" ht="34.5" thickBot="1">
      <c r="A4" s="20"/>
      <c r="B4" s="597" t="s">
        <v>114</v>
      </c>
      <c r="C4" s="598"/>
      <c r="D4" s="598"/>
      <c r="E4" s="598"/>
      <c r="F4" s="598"/>
      <c r="G4" s="598"/>
      <c r="H4" s="598"/>
      <c r="I4" s="598"/>
      <c r="J4" s="598"/>
      <c r="K4" s="598"/>
      <c r="L4" s="598"/>
      <c r="M4" s="598"/>
      <c r="N4" s="598"/>
      <c r="O4" s="598"/>
      <c r="P4" s="598"/>
      <c r="Q4" s="598"/>
      <c r="R4" s="598"/>
      <c r="S4" s="598"/>
      <c r="T4" s="598"/>
      <c r="U4" s="598"/>
      <c r="V4" s="598"/>
      <c r="W4" s="599"/>
      <c r="X4" s="20"/>
    </row>
    <row r="5" spans="1:28">
      <c r="A5" s="20"/>
      <c r="B5" s="20"/>
      <c r="C5" s="20"/>
      <c r="D5" s="20"/>
      <c r="E5" s="20"/>
      <c r="F5" s="20"/>
      <c r="G5" s="20"/>
      <c r="H5" s="20"/>
      <c r="I5" s="20"/>
      <c r="J5" s="20"/>
      <c r="K5" s="20"/>
      <c r="L5" s="20"/>
      <c r="M5" s="20"/>
      <c r="N5" s="20"/>
      <c r="O5" s="20"/>
      <c r="P5" s="20"/>
      <c r="Q5" s="20"/>
      <c r="R5" s="20"/>
      <c r="S5" s="20"/>
      <c r="T5" s="20"/>
      <c r="U5" s="20"/>
      <c r="V5" s="20"/>
      <c r="W5" s="20"/>
      <c r="X5" s="20"/>
    </row>
    <row r="6" spans="1:28">
      <c r="A6" s="20"/>
      <c r="B6" s="20"/>
      <c r="C6" s="20"/>
      <c r="D6" s="20"/>
      <c r="E6" s="20"/>
      <c r="F6" s="20"/>
      <c r="G6" s="20"/>
      <c r="H6" s="20"/>
      <c r="I6" s="20"/>
      <c r="J6" s="20"/>
      <c r="K6" s="20"/>
      <c r="L6" s="20"/>
      <c r="M6" s="20"/>
      <c r="N6" s="20"/>
      <c r="O6" s="20"/>
      <c r="P6" s="20"/>
      <c r="Q6" s="20"/>
      <c r="R6" s="20"/>
      <c r="S6" s="20"/>
      <c r="T6" s="20"/>
      <c r="U6" s="20"/>
      <c r="V6" s="20"/>
      <c r="W6" s="20"/>
      <c r="X6" s="20"/>
    </row>
    <row r="7" spans="1:28">
      <c r="A7" s="20"/>
      <c r="B7" s="46" t="s">
        <v>47</v>
      </c>
      <c r="C7" s="22" t="str">
        <f>Formatif!C8</f>
        <v/>
      </c>
      <c r="D7" s="20"/>
      <c r="E7" s="20"/>
      <c r="F7" s="20"/>
      <c r="G7" s="20"/>
      <c r="H7" s="20"/>
      <c r="I7" s="20"/>
      <c r="J7" s="20"/>
      <c r="K7" s="46" t="s">
        <v>52</v>
      </c>
      <c r="L7" s="22" t="str">
        <f>Formatif!AM8</f>
        <v>1 (ganjil)</v>
      </c>
      <c r="M7" s="20"/>
      <c r="N7" s="20"/>
      <c r="O7" s="20"/>
      <c r="P7" s="20"/>
      <c r="Q7" s="46"/>
      <c r="R7" s="46" t="s">
        <v>73</v>
      </c>
      <c r="S7" s="21">
        <f>Formatif!BI8</f>
        <v>69</v>
      </c>
      <c r="T7" s="21"/>
      <c r="U7" s="20"/>
      <c r="V7" s="20"/>
      <c r="W7" s="20"/>
      <c r="X7" s="20"/>
    </row>
    <row r="8" spans="1:28">
      <c r="A8" s="20"/>
      <c r="B8" s="46" t="s">
        <v>48</v>
      </c>
      <c r="C8" s="22" t="str">
        <f>Formatif!C9</f>
        <v/>
      </c>
      <c r="D8" s="20"/>
      <c r="E8" s="20"/>
      <c r="F8" s="20"/>
      <c r="G8" s="20"/>
      <c r="H8" s="20"/>
      <c r="I8" s="20"/>
      <c r="J8" s="20"/>
      <c r="K8" s="46" t="s">
        <v>49</v>
      </c>
      <c r="L8" s="22" t="str">
        <f>Formatif!AM9</f>
        <v/>
      </c>
      <c r="M8" s="20"/>
      <c r="N8" s="20"/>
      <c r="O8" s="20"/>
      <c r="P8" s="20"/>
      <c r="Q8" s="46"/>
      <c r="R8" s="46" t="s">
        <v>51</v>
      </c>
      <c r="S8" s="21" t="str">
        <f>Formatif!BI9</f>
        <v/>
      </c>
      <c r="T8" s="21"/>
      <c r="U8" s="20"/>
      <c r="V8" s="20"/>
      <c r="W8" s="20"/>
      <c r="X8" s="20"/>
    </row>
    <row r="9" spans="1:28">
      <c r="A9" s="20"/>
      <c r="B9" s="20"/>
      <c r="C9" s="20"/>
      <c r="D9" s="20"/>
      <c r="E9" s="20"/>
      <c r="F9" s="20"/>
      <c r="G9" s="20"/>
      <c r="H9" s="20"/>
      <c r="I9" s="20"/>
      <c r="J9" s="20"/>
      <c r="K9" s="20"/>
      <c r="L9" s="20"/>
      <c r="M9" s="20"/>
      <c r="N9" s="20"/>
      <c r="O9" s="20"/>
      <c r="P9" s="20"/>
      <c r="Q9" s="20"/>
      <c r="R9" s="20"/>
      <c r="S9" s="20"/>
      <c r="T9" s="20"/>
      <c r="U9" s="20"/>
      <c r="V9" s="20"/>
      <c r="W9" s="20"/>
      <c r="X9" s="20"/>
    </row>
    <row r="10" spans="1:28">
      <c r="A10" s="469" t="s">
        <v>43</v>
      </c>
      <c r="B10" s="469" t="s">
        <v>1</v>
      </c>
      <c r="C10" s="581" t="s">
        <v>95</v>
      </c>
      <c r="D10" s="582"/>
      <c r="E10" s="582"/>
      <c r="F10" s="582"/>
      <c r="G10" s="582"/>
      <c r="H10" s="582"/>
      <c r="I10" s="582"/>
      <c r="J10" s="582"/>
      <c r="K10" s="582"/>
      <c r="L10" s="582"/>
      <c r="M10" s="583"/>
      <c r="N10" s="588" t="s">
        <v>96</v>
      </c>
      <c r="O10" s="589"/>
      <c r="P10" s="589"/>
      <c r="Q10" s="589"/>
      <c r="R10" s="589"/>
      <c r="S10" s="589"/>
      <c r="T10" s="589"/>
      <c r="U10" s="589"/>
      <c r="V10" s="589"/>
      <c r="W10" s="590"/>
      <c r="X10" s="20"/>
    </row>
    <row r="11" spans="1:28">
      <c r="A11" s="474"/>
      <c r="B11" s="474"/>
      <c r="C11" s="581" t="s">
        <v>97</v>
      </c>
      <c r="D11" s="582"/>
      <c r="E11" s="582"/>
      <c r="F11" s="583"/>
      <c r="G11" s="581" t="s">
        <v>98</v>
      </c>
      <c r="H11" s="582"/>
      <c r="I11" s="582"/>
      <c r="J11" s="583"/>
      <c r="K11" s="584" t="s">
        <v>115</v>
      </c>
      <c r="L11" s="586" t="s">
        <v>99</v>
      </c>
      <c r="M11" s="584" t="s">
        <v>116</v>
      </c>
      <c r="N11" s="588" t="s">
        <v>10</v>
      </c>
      <c r="O11" s="589"/>
      <c r="P11" s="589"/>
      <c r="Q11" s="590"/>
      <c r="R11" s="588" t="s">
        <v>100</v>
      </c>
      <c r="S11" s="589"/>
      <c r="T11" s="589"/>
      <c r="U11" s="590"/>
      <c r="V11" s="600" t="s">
        <v>99</v>
      </c>
      <c r="W11" s="602" t="s">
        <v>116</v>
      </c>
      <c r="X11" s="20"/>
      <c r="Y11" s="579" t="s">
        <v>101</v>
      </c>
      <c r="Z11" s="579"/>
      <c r="AA11" s="579"/>
      <c r="AB11" s="579"/>
    </row>
    <row r="12" spans="1:28">
      <c r="A12" s="470"/>
      <c r="B12" s="470"/>
      <c r="C12" s="47" t="s">
        <v>102</v>
      </c>
      <c r="D12" s="47" t="s">
        <v>103</v>
      </c>
      <c r="E12" s="47" t="s">
        <v>104</v>
      </c>
      <c r="F12" s="47" t="s">
        <v>105</v>
      </c>
      <c r="G12" s="47" t="s">
        <v>106</v>
      </c>
      <c r="H12" s="47" t="s">
        <v>107</v>
      </c>
      <c r="I12" s="47" t="s">
        <v>108</v>
      </c>
      <c r="J12" s="47" t="s">
        <v>105</v>
      </c>
      <c r="K12" s="585"/>
      <c r="L12" s="587"/>
      <c r="M12" s="585"/>
      <c r="N12" s="48" t="s">
        <v>109</v>
      </c>
      <c r="O12" s="48" t="s">
        <v>110</v>
      </c>
      <c r="P12" s="48" t="s">
        <v>125</v>
      </c>
      <c r="Q12" s="48" t="s">
        <v>105</v>
      </c>
      <c r="R12" s="48" t="s">
        <v>111</v>
      </c>
      <c r="S12" s="48" t="s">
        <v>112</v>
      </c>
      <c r="T12" s="48" t="s">
        <v>126</v>
      </c>
      <c r="U12" s="48" t="s">
        <v>105</v>
      </c>
      <c r="V12" s="601"/>
      <c r="W12" s="603"/>
      <c r="X12" s="20"/>
      <c r="Y12" s="580"/>
      <c r="Z12" s="580"/>
      <c r="AA12" s="580"/>
      <c r="AB12" s="579"/>
    </row>
    <row r="13" spans="1:28" ht="15.75">
      <c r="A13" s="24">
        <v>1</v>
      </c>
      <c r="B13" s="24" t="str">
        <f>Formatif!B28</f>
        <v>AL MUZADDIL</v>
      </c>
      <c r="C13" s="50" t="str">
        <f>IF(Formatif!M28="","",Formatif!M28)</f>
        <v/>
      </c>
      <c r="D13" s="50" t="str">
        <f>IF(Formatif!N28="","",Formatif!N28)</f>
        <v/>
      </c>
      <c r="E13" s="50" t="str">
        <f>IF(Formatif!O28="","",Formatif!O28)</f>
        <v/>
      </c>
      <c r="F13" s="50" t="str">
        <f>IFERROR(AVERAGE(C13:E13),"")</f>
        <v/>
      </c>
      <c r="G13" s="50" t="str">
        <f>IF(Formatif!AI28="","",Formatif!AI28)</f>
        <v/>
      </c>
      <c r="H13" s="50" t="str">
        <f>IF(Formatif!AJ28="","",Formatif!AJ28)</f>
        <v/>
      </c>
      <c r="I13" s="50" t="str">
        <f>IF(Formatif!AK28="","",Formatif!AK28)</f>
        <v/>
      </c>
      <c r="J13" s="50" t="str">
        <f>IFERROR(AVERAGE(G13:I13),"")</f>
        <v/>
      </c>
      <c r="K13" s="50" t="str">
        <f>IF(Formatif!AV28="","",Formatif!AV28)</f>
        <v/>
      </c>
      <c r="L13" s="50" t="str">
        <f>IFERROR(((2*F13)+(2*J13)+(1*K13))/5,"")</f>
        <v/>
      </c>
      <c r="M13" s="144" t="str">
        <f>IF(L13&lt;$AA$16,"D",IF(L13&lt;$AA$15,"C",IF(L13&lt;$AA$14,"B",IF(L13&lt;$AA$13,"A",""))))</f>
        <v/>
      </c>
      <c r="N13" s="49" t="e">
        <f>IF(#REF!="","",#REF!)</f>
        <v>#REF!</v>
      </c>
      <c r="O13" s="49" t="e">
        <f>IF(#REF!="","",#REF!)</f>
        <v>#REF!</v>
      </c>
      <c r="P13" s="49" t="e">
        <f>IF(#REF!="","",#REF!)</f>
        <v>#REF!</v>
      </c>
      <c r="Q13" s="49" t="str">
        <f>IFERROR(AVERAGE(N13:P13),"")</f>
        <v/>
      </c>
      <c r="R13" s="49" t="e">
        <f>IF(#REF!="","",#REF!)</f>
        <v>#REF!</v>
      </c>
      <c r="S13" s="49" t="e">
        <f>IF(#REF!="","",#REF!)</f>
        <v>#REF!</v>
      </c>
      <c r="T13" s="49" t="e">
        <f>IF(#REF!="","",#REF!)</f>
        <v>#REF!</v>
      </c>
      <c r="U13" s="49" t="str">
        <f>IFERROR(AVERAGE(R13:T13),"")</f>
        <v/>
      </c>
      <c r="V13" s="49" t="str">
        <f>IFERROR(AVERAGE(Q13,U13),"")</f>
        <v/>
      </c>
      <c r="W13" s="144" t="str">
        <f>IF(V13&lt;$AA$16,"D",IF(V13&lt;$AA$15,"C",IF(V13&lt;$AA$14,"B",IF(V13&lt;$AA$13,"A",""))))</f>
        <v/>
      </c>
      <c r="X13" s="20"/>
      <c r="Y13" s="51">
        <v>86</v>
      </c>
      <c r="Z13" s="52" t="s">
        <v>113</v>
      </c>
      <c r="AA13" s="53">
        <v>100</v>
      </c>
      <c r="AB13" s="8" t="s">
        <v>18</v>
      </c>
    </row>
    <row r="14" spans="1:28" ht="15.75">
      <c r="A14" s="24">
        <v>2</v>
      </c>
      <c r="B14" s="24" t="str">
        <f>Formatif!B29</f>
        <v>AMANDA</v>
      </c>
      <c r="C14" s="50" t="str">
        <f>IF(Formatif!M29="","",Formatif!M29)</f>
        <v/>
      </c>
      <c r="D14" s="50" t="str">
        <f>IF(Formatif!N29="","",Formatif!N29)</f>
        <v/>
      </c>
      <c r="E14" s="50" t="str">
        <f>IF(Formatif!O29="","",Formatif!O29)</f>
        <v/>
      </c>
      <c r="F14" s="50" t="str">
        <f t="shared" ref="F14:F47" si="0">IFERROR(AVERAGE(C14:E14),"")</f>
        <v/>
      </c>
      <c r="G14" s="50" t="str">
        <f>IF(Formatif!AI29="","",Formatif!AI29)</f>
        <v/>
      </c>
      <c r="H14" s="50" t="str">
        <f>IF(Formatif!AJ29="","",Formatif!AJ29)</f>
        <v/>
      </c>
      <c r="I14" s="50" t="str">
        <f>IF(Formatif!AK29="","",Formatif!AK29)</f>
        <v/>
      </c>
      <c r="J14" s="50" t="str">
        <f t="shared" ref="J14:J47" si="1">IFERROR(AVERAGE(G14:I14),"")</f>
        <v/>
      </c>
      <c r="K14" s="50" t="str">
        <f>IF(Formatif!AV29="","",Formatif!AV29)</f>
        <v/>
      </c>
      <c r="L14" s="50" t="str">
        <f>IFERROR(((2*F14)+(2*J14)+(1*K14))/5,"")</f>
        <v/>
      </c>
      <c r="M14" s="144" t="str">
        <f t="shared" ref="M14:M47" si="2">IF(L14&lt;$AA$16,"D",IF(L14&lt;$AA$15,"C",IF(L14&lt;$AA$14,"B",IF(L14&lt;$AA$13,"A",""))))</f>
        <v/>
      </c>
      <c r="N14" s="49" t="e">
        <f>IF(#REF!="","",#REF!)</f>
        <v>#REF!</v>
      </c>
      <c r="O14" s="49" t="e">
        <f>IF(#REF!="","",#REF!)</f>
        <v>#REF!</v>
      </c>
      <c r="P14" s="49" t="e">
        <f>IF(#REF!="","",#REF!)</f>
        <v>#REF!</v>
      </c>
      <c r="Q14" s="49" t="str">
        <f t="shared" ref="Q14:Q47" si="3">IFERROR(AVERAGE(N14:P14),"")</f>
        <v/>
      </c>
      <c r="R14" s="49" t="e">
        <f>IF(#REF!="","",#REF!)</f>
        <v>#REF!</v>
      </c>
      <c r="S14" s="49" t="e">
        <f>IF(#REF!="","",#REF!)</f>
        <v>#REF!</v>
      </c>
      <c r="T14" s="49" t="e">
        <f>IF(#REF!="","",#REF!)</f>
        <v>#REF!</v>
      </c>
      <c r="U14" s="49" t="str">
        <f t="shared" ref="U14:U47" si="4">IFERROR(AVERAGE(R14:T14),"")</f>
        <v/>
      </c>
      <c r="V14" s="49" t="str">
        <f t="shared" ref="V14:V47" si="5">IFERROR(AVERAGE(Q14,U14),"")</f>
        <v/>
      </c>
      <c r="W14" s="144" t="str">
        <f t="shared" ref="W14:W47" si="6">IF(V14&lt;$AA$16,"D",IF(V14&lt;$AA$15,"C",IF(V14&lt;$AA$14,"B",IF(V14&lt;$AA$13,"A",""))))</f>
        <v/>
      </c>
      <c r="X14" s="20"/>
      <c r="Y14" s="51">
        <v>71</v>
      </c>
      <c r="Z14" s="52" t="s">
        <v>113</v>
      </c>
      <c r="AA14" s="53">
        <v>86</v>
      </c>
      <c r="AB14" s="8" t="s">
        <v>19</v>
      </c>
    </row>
    <row r="15" spans="1:28" ht="15.75">
      <c r="A15" s="24">
        <v>3</v>
      </c>
      <c r="B15" s="24" t="str">
        <f>Formatif!B30</f>
        <v>DEDEN SAPUTRA</v>
      </c>
      <c r="C15" s="50" t="str">
        <f>IF(Formatif!M30="","",Formatif!M30)</f>
        <v/>
      </c>
      <c r="D15" s="50" t="str">
        <f>IF(Formatif!N30="","",Formatif!N30)</f>
        <v/>
      </c>
      <c r="E15" s="50" t="str">
        <f>IF(Formatif!O30="","",Formatif!O30)</f>
        <v/>
      </c>
      <c r="F15" s="50" t="str">
        <f t="shared" si="0"/>
        <v/>
      </c>
      <c r="G15" s="50" t="str">
        <f>IF(Formatif!AI30="","",Formatif!AI30)</f>
        <v/>
      </c>
      <c r="H15" s="50" t="str">
        <f>IF(Formatif!AJ30="","",Formatif!AJ30)</f>
        <v/>
      </c>
      <c r="I15" s="50" t="str">
        <f>IF(Formatif!AK30="","",Formatif!AK30)</f>
        <v/>
      </c>
      <c r="J15" s="50" t="str">
        <f t="shared" si="1"/>
        <v/>
      </c>
      <c r="K15" s="50" t="str">
        <f>IF(Formatif!AV30="","",Formatif!AV30)</f>
        <v/>
      </c>
      <c r="L15" s="50" t="str">
        <f t="shared" ref="L15:L47" si="7">IFERROR(((2*F15)+(2*J15)+(1*K15))/5,"")</f>
        <v/>
      </c>
      <c r="M15" s="144" t="str">
        <f t="shared" si="2"/>
        <v/>
      </c>
      <c r="N15" s="49" t="e">
        <f>IF(#REF!="","",#REF!)</f>
        <v>#REF!</v>
      </c>
      <c r="O15" s="49" t="e">
        <f>IF(#REF!="","",#REF!)</f>
        <v>#REF!</v>
      </c>
      <c r="P15" s="49" t="e">
        <f>IF(#REF!="","",#REF!)</f>
        <v>#REF!</v>
      </c>
      <c r="Q15" s="49" t="str">
        <f t="shared" si="3"/>
        <v/>
      </c>
      <c r="R15" s="49" t="e">
        <f>IF(#REF!="","",#REF!)</f>
        <v>#REF!</v>
      </c>
      <c r="S15" s="49" t="e">
        <f>IF(#REF!="","",#REF!)</f>
        <v>#REF!</v>
      </c>
      <c r="T15" s="49" t="e">
        <f>IF(#REF!="","",#REF!)</f>
        <v>#REF!</v>
      </c>
      <c r="U15" s="49" t="str">
        <f t="shared" si="4"/>
        <v/>
      </c>
      <c r="V15" s="49" t="str">
        <f t="shared" si="5"/>
        <v/>
      </c>
      <c r="W15" s="144" t="str">
        <f t="shared" si="6"/>
        <v/>
      </c>
      <c r="X15" s="20"/>
      <c r="Y15" s="51">
        <v>65</v>
      </c>
      <c r="Z15" s="52" t="s">
        <v>113</v>
      </c>
      <c r="AA15" s="53">
        <v>71</v>
      </c>
      <c r="AB15" s="8" t="s">
        <v>20</v>
      </c>
    </row>
    <row r="16" spans="1:28" ht="15.75">
      <c r="A16" s="24">
        <v>4</v>
      </c>
      <c r="B16" s="24" t="str">
        <f>Formatif!B31</f>
        <v>DEVIANA</v>
      </c>
      <c r="C16" s="50" t="str">
        <f>IF(Formatif!M31="","",Formatif!M31)</f>
        <v/>
      </c>
      <c r="D16" s="50" t="str">
        <f>IF(Formatif!N31="","",Formatif!N31)</f>
        <v/>
      </c>
      <c r="E16" s="50" t="str">
        <f>IF(Formatif!O31="","",Formatif!O31)</f>
        <v/>
      </c>
      <c r="F16" s="50" t="str">
        <f t="shared" si="0"/>
        <v/>
      </c>
      <c r="G16" s="50" t="str">
        <f>IF(Formatif!AI31="","",Formatif!AI31)</f>
        <v/>
      </c>
      <c r="H16" s="50" t="str">
        <f>IF(Formatif!AJ31="","",Formatif!AJ31)</f>
        <v/>
      </c>
      <c r="I16" s="50" t="str">
        <f>IF(Formatif!AK31="","",Formatif!AK31)</f>
        <v/>
      </c>
      <c r="J16" s="50" t="str">
        <f t="shared" si="1"/>
        <v/>
      </c>
      <c r="K16" s="50" t="str">
        <f>IF(Formatif!AV31="","",Formatif!AV31)</f>
        <v/>
      </c>
      <c r="L16" s="50" t="str">
        <f t="shared" si="7"/>
        <v/>
      </c>
      <c r="M16" s="144" t="str">
        <f t="shared" si="2"/>
        <v/>
      </c>
      <c r="N16" s="49" t="e">
        <f>IF(#REF!="","",#REF!)</f>
        <v>#REF!</v>
      </c>
      <c r="O16" s="49" t="e">
        <f>IF(#REF!="","",#REF!)</f>
        <v>#REF!</v>
      </c>
      <c r="P16" s="49" t="e">
        <f>IF(#REF!="","",#REF!)</f>
        <v>#REF!</v>
      </c>
      <c r="Q16" s="49" t="str">
        <f t="shared" si="3"/>
        <v/>
      </c>
      <c r="R16" s="49" t="e">
        <f>IF(#REF!="","",#REF!)</f>
        <v>#REF!</v>
      </c>
      <c r="S16" s="49" t="e">
        <f>IF(#REF!="","",#REF!)</f>
        <v>#REF!</v>
      </c>
      <c r="T16" s="49" t="e">
        <f>IF(#REF!="","",#REF!)</f>
        <v>#REF!</v>
      </c>
      <c r="U16" s="49" t="str">
        <f t="shared" si="4"/>
        <v/>
      </c>
      <c r="V16" s="49" t="str">
        <f t="shared" si="5"/>
        <v/>
      </c>
      <c r="W16" s="144" t="str">
        <f t="shared" si="6"/>
        <v/>
      </c>
      <c r="X16" s="20"/>
      <c r="Y16" s="51">
        <v>0</v>
      </c>
      <c r="Z16" s="52" t="s">
        <v>113</v>
      </c>
      <c r="AA16" s="53">
        <v>65</v>
      </c>
      <c r="AB16" s="8" t="s">
        <v>21</v>
      </c>
    </row>
    <row r="17" spans="1:24" ht="15.75">
      <c r="A17" s="24">
        <v>5</v>
      </c>
      <c r="B17" s="24" t="str">
        <f>Formatif!B32</f>
        <v>EKA USMAN</v>
      </c>
      <c r="C17" s="50" t="str">
        <f>IF(Formatif!M32="","",Formatif!M32)</f>
        <v/>
      </c>
      <c r="D17" s="50" t="str">
        <f>IF(Formatif!N32="","",Formatif!N32)</f>
        <v/>
      </c>
      <c r="E17" s="50" t="str">
        <f>IF(Formatif!O32="","",Formatif!O32)</f>
        <v/>
      </c>
      <c r="F17" s="50" t="str">
        <f t="shared" si="0"/>
        <v/>
      </c>
      <c r="G17" s="50" t="str">
        <f>IF(Formatif!AI32="","",Formatif!AI32)</f>
        <v/>
      </c>
      <c r="H17" s="50" t="str">
        <f>IF(Formatif!AJ32="","",Formatif!AJ32)</f>
        <v/>
      </c>
      <c r="I17" s="50" t="str">
        <f>IF(Formatif!AK32="","",Formatif!AK32)</f>
        <v/>
      </c>
      <c r="J17" s="50" t="str">
        <f t="shared" si="1"/>
        <v/>
      </c>
      <c r="K17" s="50" t="str">
        <f>IF(Formatif!AV32="","",Formatif!AV32)</f>
        <v/>
      </c>
      <c r="L17" s="50" t="str">
        <f t="shared" si="7"/>
        <v/>
      </c>
      <c r="M17" s="144" t="str">
        <f t="shared" si="2"/>
        <v/>
      </c>
      <c r="N17" s="49" t="e">
        <f>IF(#REF!="","",#REF!)</f>
        <v>#REF!</v>
      </c>
      <c r="O17" s="49" t="e">
        <f>IF(#REF!="","",#REF!)</f>
        <v>#REF!</v>
      </c>
      <c r="P17" s="49" t="e">
        <f>IF(#REF!="","",#REF!)</f>
        <v>#REF!</v>
      </c>
      <c r="Q17" s="49" t="str">
        <f t="shared" si="3"/>
        <v/>
      </c>
      <c r="R17" s="49" t="e">
        <f>IF(#REF!="","",#REF!)</f>
        <v>#REF!</v>
      </c>
      <c r="S17" s="49" t="e">
        <f>IF(#REF!="","",#REF!)</f>
        <v>#REF!</v>
      </c>
      <c r="T17" s="49" t="e">
        <f>IF(#REF!="","",#REF!)</f>
        <v>#REF!</v>
      </c>
      <c r="U17" s="49" t="str">
        <f t="shared" si="4"/>
        <v/>
      </c>
      <c r="V17" s="49" t="str">
        <f t="shared" si="5"/>
        <v/>
      </c>
      <c r="W17" s="144" t="str">
        <f t="shared" si="6"/>
        <v/>
      </c>
      <c r="X17" s="20"/>
    </row>
    <row r="18" spans="1:24" ht="15.75">
      <c r="A18" s="24">
        <v>6</v>
      </c>
      <c r="B18" s="24" t="str">
        <f>Formatif!B33</f>
        <v>ELISA RAHWATI</v>
      </c>
      <c r="C18" s="50" t="str">
        <f>IF(Formatif!M33="","",Formatif!M33)</f>
        <v/>
      </c>
      <c r="D18" s="50" t="str">
        <f>IF(Formatif!N33="","",Formatif!N33)</f>
        <v/>
      </c>
      <c r="E18" s="50" t="str">
        <f>IF(Formatif!O33="","",Formatif!O33)</f>
        <v/>
      </c>
      <c r="F18" s="50" t="str">
        <f t="shared" si="0"/>
        <v/>
      </c>
      <c r="G18" s="50" t="str">
        <f>IF(Formatif!AI33="","",Formatif!AI33)</f>
        <v/>
      </c>
      <c r="H18" s="50" t="str">
        <f>IF(Formatif!AJ33="","",Formatif!AJ33)</f>
        <v/>
      </c>
      <c r="I18" s="50" t="str">
        <f>IF(Formatif!AK33="","",Formatif!AK33)</f>
        <v/>
      </c>
      <c r="J18" s="50" t="str">
        <f t="shared" si="1"/>
        <v/>
      </c>
      <c r="K18" s="50" t="str">
        <f>IF(Formatif!AV33="","",Formatif!AV33)</f>
        <v/>
      </c>
      <c r="L18" s="50" t="str">
        <f t="shared" si="7"/>
        <v/>
      </c>
      <c r="M18" s="144" t="str">
        <f t="shared" si="2"/>
        <v/>
      </c>
      <c r="N18" s="49" t="e">
        <f>IF(#REF!="","",#REF!)</f>
        <v>#REF!</v>
      </c>
      <c r="O18" s="49" t="e">
        <f>IF(#REF!="","",#REF!)</f>
        <v>#REF!</v>
      </c>
      <c r="P18" s="49" t="e">
        <f>IF(#REF!="","",#REF!)</f>
        <v>#REF!</v>
      </c>
      <c r="Q18" s="49" t="str">
        <f t="shared" si="3"/>
        <v/>
      </c>
      <c r="R18" s="49" t="e">
        <f>IF(#REF!="","",#REF!)</f>
        <v>#REF!</v>
      </c>
      <c r="S18" s="49" t="e">
        <f>IF(#REF!="","",#REF!)</f>
        <v>#REF!</v>
      </c>
      <c r="T18" s="49" t="e">
        <f>IF(#REF!="","",#REF!)</f>
        <v>#REF!</v>
      </c>
      <c r="U18" s="49" t="str">
        <f t="shared" si="4"/>
        <v/>
      </c>
      <c r="V18" s="49" t="str">
        <f t="shared" si="5"/>
        <v/>
      </c>
      <c r="W18" s="144" t="str">
        <f t="shared" si="6"/>
        <v/>
      </c>
      <c r="X18" s="20"/>
    </row>
    <row r="19" spans="1:24" ht="15.75">
      <c r="A19" s="24">
        <v>7</v>
      </c>
      <c r="B19" s="24" t="str">
        <f>Formatif!B34</f>
        <v>ESSY PUAN MAHARANI</v>
      </c>
      <c r="C19" s="50" t="str">
        <f>IF(Formatif!M34="","",Formatif!M34)</f>
        <v/>
      </c>
      <c r="D19" s="50" t="str">
        <f>IF(Formatif!N34="","",Formatif!N34)</f>
        <v/>
      </c>
      <c r="E19" s="50" t="str">
        <f>IF(Formatif!O34="","",Formatif!O34)</f>
        <v/>
      </c>
      <c r="F19" s="50" t="str">
        <f t="shared" si="0"/>
        <v/>
      </c>
      <c r="G19" s="50" t="str">
        <f>IF(Formatif!AI34="","",Formatif!AI34)</f>
        <v/>
      </c>
      <c r="H19" s="50" t="str">
        <f>IF(Formatif!AJ34="","",Formatif!AJ34)</f>
        <v/>
      </c>
      <c r="I19" s="50" t="str">
        <f>IF(Formatif!AK34="","",Formatif!AK34)</f>
        <v/>
      </c>
      <c r="J19" s="50" t="str">
        <f t="shared" si="1"/>
        <v/>
      </c>
      <c r="K19" s="50" t="str">
        <f>IF(Formatif!AV34="","",Formatif!AV34)</f>
        <v/>
      </c>
      <c r="L19" s="50" t="str">
        <f t="shared" si="7"/>
        <v/>
      </c>
      <c r="M19" s="144" t="str">
        <f t="shared" si="2"/>
        <v/>
      </c>
      <c r="N19" s="49" t="e">
        <f>IF(#REF!="","",#REF!)</f>
        <v>#REF!</v>
      </c>
      <c r="O19" s="49" t="e">
        <f>IF(#REF!="","",#REF!)</f>
        <v>#REF!</v>
      </c>
      <c r="P19" s="49" t="e">
        <f>IF(#REF!="","",#REF!)</f>
        <v>#REF!</v>
      </c>
      <c r="Q19" s="49" t="str">
        <f t="shared" si="3"/>
        <v/>
      </c>
      <c r="R19" s="49" t="e">
        <f>IF(#REF!="","",#REF!)</f>
        <v>#REF!</v>
      </c>
      <c r="S19" s="49" t="e">
        <f>IF(#REF!="","",#REF!)</f>
        <v>#REF!</v>
      </c>
      <c r="T19" s="49" t="e">
        <f>IF(#REF!="","",#REF!)</f>
        <v>#REF!</v>
      </c>
      <c r="U19" s="49" t="str">
        <f t="shared" si="4"/>
        <v/>
      </c>
      <c r="V19" s="49" t="str">
        <f t="shared" si="5"/>
        <v/>
      </c>
      <c r="W19" s="144" t="str">
        <f t="shared" si="6"/>
        <v/>
      </c>
      <c r="X19" s="20"/>
    </row>
    <row r="20" spans="1:24" ht="15.75">
      <c r="A20" s="24">
        <v>8</v>
      </c>
      <c r="B20" s="24" t="str">
        <f>Formatif!B35</f>
        <v>FAUJHAN RAMADHAN</v>
      </c>
      <c r="C20" s="50" t="str">
        <f>IF(Formatif!M35="","",Formatif!M35)</f>
        <v/>
      </c>
      <c r="D20" s="50" t="str">
        <f>IF(Formatif!N35="","",Formatif!N35)</f>
        <v/>
      </c>
      <c r="E20" s="50" t="str">
        <f>IF(Formatif!O35="","",Formatif!O35)</f>
        <v/>
      </c>
      <c r="F20" s="50" t="str">
        <f t="shared" si="0"/>
        <v/>
      </c>
      <c r="G20" s="50" t="str">
        <f>IF(Formatif!AI35="","",Formatif!AI35)</f>
        <v/>
      </c>
      <c r="H20" s="50" t="str">
        <f>IF(Formatif!AJ35="","",Formatif!AJ35)</f>
        <v/>
      </c>
      <c r="I20" s="50" t="str">
        <f>IF(Formatif!AK35="","",Formatif!AK35)</f>
        <v/>
      </c>
      <c r="J20" s="50" t="str">
        <f t="shared" si="1"/>
        <v/>
      </c>
      <c r="K20" s="50" t="str">
        <f>IF(Formatif!AV35="","",Formatif!AV35)</f>
        <v/>
      </c>
      <c r="L20" s="50" t="str">
        <f t="shared" si="7"/>
        <v/>
      </c>
      <c r="M20" s="144" t="str">
        <f t="shared" si="2"/>
        <v/>
      </c>
      <c r="N20" s="49" t="e">
        <f>IF(#REF!="","",#REF!)</f>
        <v>#REF!</v>
      </c>
      <c r="O20" s="49" t="e">
        <f>IF(#REF!="","",#REF!)</f>
        <v>#REF!</v>
      </c>
      <c r="P20" s="49" t="e">
        <f>IF(#REF!="","",#REF!)</f>
        <v>#REF!</v>
      </c>
      <c r="Q20" s="49" t="str">
        <f t="shared" si="3"/>
        <v/>
      </c>
      <c r="R20" s="49" t="e">
        <f>IF(#REF!="","",#REF!)</f>
        <v>#REF!</v>
      </c>
      <c r="S20" s="49" t="e">
        <f>IF(#REF!="","",#REF!)</f>
        <v>#REF!</v>
      </c>
      <c r="T20" s="49" t="e">
        <f>IF(#REF!="","",#REF!)</f>
        <v>#REF!</v>
      </c>
      <c r="U20" s="49" t="str">
        <f t="shared" si="4"/>
        <v/>
      </c>
      <c r="V20" s="49" t="str">
        <f t="shared" si="5"/>
        <v/>
      </c>
      <c r="W20" s="144" t="str">
        <f t="shared" si="6"/>
        <v/>
      </c>
      <c r="X20" s="20"/>
    </row>
    <row r="21" spans="1:24" ht="15.75">
      <c r="A21" s="24">
        <v>9</v>
      </c>
      <c r="B21" s="24" t="str">
        <f>Formatif!B36</f>
        <v>FIDO HARDIANTI</v>
      </c>
      <c r="C21" s="50" t="str">
        <f>IF(Formatif!M36="","",Formatif!M36)</f>
        <v/>
      </c>
      <c r="D21" s="50" t="str">
        <f>IF(Formatif!N36="","",Formatif!N36)</f>
        <v/>
      </c>
      <c r="E21" s="50" t="str">
        <f>IF(Formatif!O36="","",Formatif!O36)</f>
        <v/>
      </c>
      <c r="F21" s="50" t="str">
        <f t="shared" si="0"/>
        <v/>
      </c>
      <c r="G21" s="50" t="str">
        <f>IF(Formatif!AI36="","",Formatif!AI36)</f>
        <v/>
      </c>
      <c r="H21" s="50" t="str">
        <f>IF(Formatif!AJ36="","",Formatif!AJ36)</f>
        <v/>
      </c>
      <c r="I21" s="50" t="str">
        <f>IF(Formatif!AK36="","",Formatif!AK36)</f>
        <v/>
      </c>
      <c r="J21" s="50" t="str">
        <f t="shared" si="1"/>
        <v/>
      </c>
      <c r="K21" s="50" t="str">
        <f>IF(Formatif!AV36="","",Formatif!AV36)</f>
        <v/>
      </c>
      <c r="L21" s="50" t="str">
        <f t="shared" si="7"/>
        <v/>
      </c>
      <c r="M21" s="144" t="str">
        <f t="shared" si="2"/>
        <v/>
      </c>
      <c r="N21" s="49" t="e">
        <f>IF(#REF!="","",#REF!)</f>
        <v>#REF!</v>
      </c>
      <c r="O21" s="49" t="e">
        <f>IF(#REF!="","",#REF!)</f>
        <v>#REF!</v>
      </c>
      <c r="P21" s="49" t="e">
        <f>IF(#REF!="","",#REF!)</f>
        <v>#REF!</v>
      </c>
      <c r="Q21" s="49" t="str">
        <f t="shared" si="3"/>
        <v/>
      </c>
      <c r="R21" s="49" t="e">
        <f>IF(#REF!="","",#REF!)</f>
        <v>#REF!</v>
      </c>
      <c r="S21" s="49" t="e">
        <f>IF(#REF!="","",#REF!)</f>
        <v>#REF!</v>
      </c>
      <c r="T21" s="49" t="e">
        <f>IF(#REF!="","",#REF!)</f>
        <v>#REF!</v>
      </c>
      <c r="U21" s="49" t="str">
        <f t="shared" si="4"/>
        <v/>
      </c>
      <c r="V21" s="49" t="str">
        <f t="shared" si="5"/>
        <v/>
      </c>
      <c r="W21" s="144" t="str">
        <f t="shared" si="6"/>
        <v/>
      </c>
      <c r="X21" s="20"/>
    </row>
    <row r="22" spans="1:24" ht="15.75">
      <c r="A22" s="24">
        <v>10</v>
      </c>
      <c r="B22" s="24" t="str">
        <f>Formatif!B37</f>
        <v>FIRAN RAMADHAN</v>
      </c>
      <c r="C22" s="50" t="str">
        <f>IF(Formatif!M37="","",Formatif!M37)</f>
        <v/>
      </c>
      <c r="D22" s="50" t="str">
        <f>IF(Formatif!N37="","",Formatif!N37)</f>
        <v/>
      </c>
      <c r="E22" s="50" t="str">
        <f>IF(Formatif!O37="","",Formatif!O37)</f>
        <v/>
      </c>
      <c r="F22" s="50" t="str">
        <f t="shared" si="0"/>
        <v/>
      </c>
      <c r="G22" s="50" t="str">
        <f>IF(Formatif!AI37="","",Formatif!AI37)</f>
        <v/>
      </c>
      <c r="H22" s="50" t="str">
        <f>IF(Formatif!AJ37="","",Formatif!AJ37)</f>
        <v/>
      </c>
      <c r="I22" s="50" t="str">
        <f>IF(Formatif!AK37="","",Formatif!AK37)</f>
        <v/>
      </c>
      <c r="J22" s="50" t="str">
        <f t="shared" si="1"/>
        <v/>
      </c>
      <c r="K22" s="50" t="str">
        <f>IF(Formatif!AV37="","",Formatif!AV37)</f>
        <v/>
      </c>
      <c r="L22" s="50" t="str">
        <f t="shared" si="7"/>
        <v/>
      </c>
      <c r="M22" s="144" t="str">
        <f t="shared" si="2"/>
        <v/>
      </c>
      <c r="N22" s="49" t="e">
        <f>IF(#REF!="","",#REF!)</f>
        <v>#REF!</v>
      </c>
      <c r="O22" s="49" t="e">
        <f>IF(#REF!="","",#REF!)</f>
        <v>#REF!</v>
      </c>
      <c r="P22" s="49" t="e">
        <f>IF(#REF!="","",#REF!)</f>
        <v>#REF!</v>
      </c>
      <c r="Q22" s="49" t="str">
        <f t="shared" si="3"/>
        <v/>
      </c>
      <c r="R22" s="49" t="e">
        <f>IF(#REF!="","",#REF!)</f>
        <v>#REF!</v>
      </c>
      <c r="S22" s="49" t="e">
        <f>IF(#REF!="","",#REF!)</f>
        <v>#REF!</v>
      </c>
      <c r="T22" s="49" t="e">
        <f>IF(#REF!="","",#REF!)</f>
        <v>#REF!</v>
      </c>
      <c r="U22" s="49" t="str">
        <f t="shared" si="4"/>
        <v/>
      </c>
      <c r="V22" s="49" t="str">
        <f t="shared" si="5"/>
        <v/>
      </c>
      <c r="W22" s="144" t="str">
        <f t="shared" si="6"/>
        <v/>
      </c>
      <c r="X22" s="20"/>
    </row>
    <row r="23" spans="1:24" ht="15.75">
      <c r="A23" s="24">
        <v>11</v>
      </c>
      <c r="B23" s="24" t="str">
        <f>Formatif!B38</f>
        <v>LINDA PUTRI ANJANI</v>
      </c>
      <c r="C23" s="50" t="str">
        <f>IF(Formatif!M38="","",Formatif!M38)</f>
        <v/>
      </c>
      <c r="D23" s="50" t="str">
        <f>IF(Formatif!N38="","",Formatif!N38)</f>
        <v/>
      </c>
      <c r="E23" s="50" t="str">
        <f>IF(Formatif!O38="","",Formatif!O38)</f>
        <v/>
      </c>
      <c r="F23" s="50" t="str">
        <f t="shared" si="0"/>
        <v/>
      </c>
      <c r="G23" s="50" t="str">
        <f>IF(Formatif!AI38="","",Formatif!AI38)</f>
        <v/>
      </c>
      <c r="H23" s="50" t="str">
        <f>IF(Formatif!AJ38="","",Formatif!AJ38)</f>
        <v/>
      </c>
      <c r="I23" s="50" t="str">
        <f>IF(Formatif!AK38="","",Formatif!AK38)</f>
        <v/>
      </c>
      <c r="J23" s="50" t="str">
        <f t="shared" si="1"/>
        <v/>
      </c>
      <c r="K23" s="50" t="str">
        <f>IF(Formatif!AV38="","",Formatif!AV38)</f>
        <v/>
      </c>
      <c r="L23" s="50" t="str">
        <f t="shared" si="7"/>
        <v/>
      </c>
      <c r="M23" s="144" t="str">
        <f t="shared" si="2"/>
        <v/>
      </c>
      <c r="N23" s="49" t="e">
        <f>IF(#REF!="","",#REF!)</f>
        <v>#REF!</v>
      </c>
      <c r="O23" s="49" t="e">
        <f>IF(#REF!="","",#REF!)</f>
        <v>#REF!</v>
      </c>
      <c r="P23" s="49" t="e">
        <f>IF(#REF!="","",#REF!)</f>
        <v>#REF!</v>
      </c>
      <c r="Q23" s="49" t="str">
        <f t="shared" si="3"/>
        <v/>
      </c>
      <c r="R23" s="49" t="e">
        <f>IF(#REF!="","",#REF!)</f>
        <v>#REF!</v>
      </c>
      <c r="S23" s="49" t="e">
        <f>IF(#REF!="","",#REF!)</f>
        <v>#REF!</v>
      </c>
      <c r="T23" s="49" t="e">
        <f>IF(#REF!="","",#REF!)</f>
        <v>#REF!</v>
      </c>
      <c r="U23" s="49" t="str">
        <f t="shared" si="4"/>
        <v/>
      </c>
      <c r="V23" s="49" t="str">
        <f t="shared" si="5"/>
        <v/>
      </c>
      <c r="W23" s="144" t="str">
        <f t="shared" si="6"/>
        <v/>
      </c>
      <c r="X23" s="20"/>
    </row>
    <row r="24" spans="1:24" ht="15.75">
      <c r="A24" s="24">
        <v>12</v>
      </c>
      <c r="B24" s="24" t="str">
        <f>Formatif!B39</f>
        <v>M. RISKI</v>
      </c>
      <c r="C24" s="50" t="str">
        <f>IF(Formatif!M39="","",Formatif!M39)</f>
        <v/>
      </c>
      <c r="D24" s="50" t="str">
        <f>IF(Formatif!N39="","",Formatif!N39)</f>
        <v/>
      </c>
      <c r="E24" s="50" t="str">
        <f>IF(Formatif!O39="","",Formatif!O39)</f>
        <v/>
      </c>
      <c r="F24" s="50" t="str">
        <f t="shared" si="0"/>
        <v/>
      </c>
      <c r="G24" s="50" t="str">
        <f>IF(Formatif!AI39="","",Formatif!AI39)</f>
        <v/>
      </c>
      <c r="H24" s="50" t="str">
        <f>IF(Formatif!AJ39="","",Formatif!AJ39)</f>
        <v/>
      </c>
      <c r="I24" s="50" t="str">
        <f>IF(Formatif!AK39="","",Formatif!AK39)</f>
        <v/>
      </c>
      <c r="J24" s="50" t="str">
        <f t="shared" si="1"/>
        <v/>
      </c>
      <c r="K24" s="50" t="str">
        <f>IF(Formatif!AV39="","",Formatif!AV39)</f>
        <v/>
      </c>
      <c r="L24" s="50" t="str">
        <f t="shared" si="7"/>
        <v/>
      </c>
      <c r="M24" s="144" t="str">
        <f t="shared" si="2"/>
        <v/>
      </c>
      <c r="N24" s="49" t="e">
        <f>IF(#REF!="","",#REF!)</f>
        <v>#REF!</v>
      </c>
      <c r="O24" s="49" t="e">
        <f>IF(#REF!="","",#REF!)</f>
        <v>#REF!</v>
      </c>
      <c r="P24" s="49" t="e">
        <f>IF(#REF!="","",#REF!)</f>
        <v>#REF!</v>
      </c>
      <c r="Q24" s="49" t="str">
        <f t="shared" si="3"/>
        <v/>
      </c>
      <c r="R24" s="49" t="e">
        <f>IF(#REF!="","",#REF!)</f>
        <v>#REF!</v>
      </c>
      <c r="S24" s="49" t="e">
        <f>IF(#REF!="","",#REF!)</f>
        <v>#REF!</v>
      </c>
      <c r="T24" s="49" t="e">
        <f>IF(#REF!="","",#REF!)</f>
        <v>#REF!</v>
      </c>
      <c r="U24" s="49" t="str">
        <f t="shared" si="4"/>
        <v/>
      </c>
      <c r="V24" s="49" t="str">
        <f t="shared" si="5"/>
        <v/>
      </c>
      <c r="W24" s="144" t="str">
        <f t="shared" si="6"/>
        <v/>
      </c>
      <c r="X24" s="20"/>
    </row>
    <row r="25" spans="1:24" ht="15.75">
      <c r="A25" s="24">
        <v>13</v>
      </c>
      <c r="B25" s="24" t="str">
        <f>Formatif!B40</f>
        <v>M. ZAINUL DRAJAT</v>
      </c>
      <c r="C25" s="50" t="str">
        <f>IF(Formatif!M40="","",Formatif!M40)</f>
        <v/>
      </c>
      <c r="D25" s="50" t="str">
        <f>IF(Formatif!N40="","",Formatif!N40)</f>
        <v/>
      </c>
      <c r="E25" s="50" t="str">
        <f>IF(Formatif!O40="","",Formatif!O40)</f>
        <v/>
      </c>
      <c r="F25" s="50" t="str">
        <f t="shared" si="0"/>
        <v/>
      </c>
      <c r="G25" s="50" t="str">
        <f>IF(Formatif!AI40="","",Formatif!AI40)</f>
        <v/>
      </c>
      <c r="H25" s="50" t="str">
        <f>IF(Formatif!AJ40="","",Formatif!AJ40)</f>
        <v/>
      </c>
      <c r="I25" s="50" t="str">
        <f>IF(Formatif!AK40="","",Formatif!AK40)</f>
        <v/>
      </c>
      <c r="J25" s="50" t="str">
        <f t="shared" si="1"/>
        <v/>
      </c>
      <c r="K25" s="50" t="str">
        <f>IF(Formatif!AV40="","",Formatif!AV40)</f>
        <v/>
      </c>
      <c r="L25" s="50" t="str">
        <f t="shared" si="7"/>
        <v/>
      </c>
      <c r="M25" s="144" t="str">
        <f t="shared" si="2"/>
        <v/>
      </c>
      <c r="N25" s="49" t="e">
        <f>IF(#REF!="","",#REF!)</f>
        <v>#REF!</v>
      </c>
      <c r="O25" s="49" t="e">
        <f>IF(#REF!="","",#REF!)</f>
        <v>#REF!</v>
      </c>
      <c r="P25" s="49" t="e">
        <f>IF(#REF!="","",#REF!)</f>
        <v>#REF!</v>
      </c>
      <c r="Q25" s="49" t="str">
        <f t="shared" si="3"/>
        <v/>
      </c>
      <c r="R25" s="49" t="e">
        <f>IF(#REF!="","",#REF!)</f>
        <v>#REF!</v>
      </c>
      <c r="S25" s="49" t="e">
        <f>IF(#REF!="","",#REF!)</f>
        <v>#REF!</v>
      </c>
      <c r="T25" s="49" t="e">
        <f>IF(#REF!="","",#REF!)</f>
        <v>#REF!</v>
      </c>
      <c r="U25" s="49" t="str">
        <f t="shared" si="4"/>
        <v/>
      </c>
      <c r="V25" s="49" t="str">
        <f t="shared" si="5"/>
        <v/>
      </c>
      <c r="W25" s="144" t="str">
        <f t="shared" si="6"/>
        <v/>
      </c>
      <c r="X25" s="20"/>
    </row>
    <row r="26" spans="1:24" ht="15.75">
      <c r="A26" s="24">
        <v>14</v>
      </c>
      <c r="B26" s="24" t="str">
        <f>Formatif!B41</f>
        <v>MUHAMMAD AMAR TAUFIK</v>
      </c>
      <c r="C26" s="50" t="str">
        <f>IF(Formatif!M41="","",Formatif!M41)</f>
        <v/>
      </c>
      <c r="D26" s="50" t="str">
        <f>IF(Formatif!N41="","",Formatif!N41)</f>
        <v/>
      </c>
      <c r="E26" s="50" t="str">
        <f>IF(Formatif!O41="","",Formatif!O41)</f>
        <v/>
      </c>
      <c r="F26" s="50" t="str">
        <f t="shared" si="0"/>
        <v/>
      </c>
      <c r="G26" s="50" t="str">
        <f>IF(Formatif!AI41="","",Formatif!AI41)</f>
        <v/>
      </c>
      <c r="H26" s="50" t="str">
        <f>IF(Formatif!AJ41="","",Formatif!AJ41)</f>
        <v/>
      </c>
      <c r="I26" s="50" t="str">
        <f>IF(Formatif!AK41="","",Formatif!AK41)</f>
        <v/>
      </c>
      <c r="J26" s="50" t="str">
        <f t="shared" si="1"/>
        <v/>
      </c>
      <c r="K26" s="50" t="str">
        <f>IF(Formatif!AV41="","",Formatif!AV41)</f>
        <v/>
      </c>
      <c r="L26" s="50" t="str">
        <f t="shared" si="7"/>
        <v/>
      </c>
      <c r="M26" s="144" t="str">
        <f t="shared" si="2"/>
        <v/>
      </c>
      <c r="N26" s="49" t="e">
        <f>IF(#REF!="","",#REF!)</f>
        <v>#REF!</v>
      </c>
      <c r="O26" s="49" t="e">
        <f>IF(#REF!="","",#REF!)</f>
        <v>#REF!</v>
      </c>
      <c r="P26" s="49" t="e">
        <f>IF(#REF!="","",#REF!)</f>
        <v>#REF!</v>
      </c>
      <c r="Q26" s="49" t="str">
        <f t="shared" si="3"/>
        <v/>
      </c>
      <c r="R26" s="49" t="e">
        <f>IF(#REF!="","",#REF!)</f>
        <v>#REF!</v>
      </c>
      <c r="S26" s="49" t="e">
        <f>IF(#REF!="","",#REF!)</f>
        <v>#REF!</v>
      </c>
      <c r="T26" s="49" t="e">
        <f>IF(#REF!="","",#REF!)</f>
        <v>#REF!</v>
      </c>
      <c r="U26" s="49" t="str">
        <f t="shared" si="4"/>
        <v/>
      </c>
      <c r="V26" s="49" t="str">
        <f t="shared" si="5"/>
        <v/>
      </c>
      <c r="W26" s="144" t="str">
        <f t="shared" si="6"/>
        <v/>
      </c>
      <c r="X26" s="20"/>
    </row>
    <row r="27" spans="1:24" ht="15.75">
      <c r="A27" s="24">
        <v>15</v>
      </c>
      <c r="B27" s="24" t="str">
        <f>Formatif!B42</f>
        <v>MUHAMMAD FITRAH</v>
      </c>
      <c r="C27" s="50" t="str">
        <f>IF(Formatif!M42="","",Formatif!M42)</f>
        <v/>
      </c>
      <c r="D27" s="50" t="str">
        <f>IF(Formatif!N42="","",Formatif!N42)</f>
        <v/>
      </c>
      <c r="E27" s="50" t="str">
        <f>IF(Formatif!O42="","",Formatif!O42)</f>
        <v/>
      </c>
      <c r="F27" s="50" t="str">
        <f t="shared" si="0"/>
        <v/>
      </c>
      <c r="G27" s="50" t="str">
        <f>IF(Formatif!AI42="","",Formatif!AI42)</f>
        <v/>
      </c>
      <c r="H27" s="50" t="str">
        <f>IF(Formatif!AJ42="","",Formatif!AJ42)</f>
        <v/>
      </c>
      <c r="I27" s="50" t="str">
        <f>IF(Formatif!AK42="","",Formatif!AK42)</f>
        <v/>
      </c>
      <c r="J27" s="50" t="str">
        <f t="shared" si="1"/>
        <v/>
      </c>
      <c r="K27" s="50" t="str">
        <f>IF(Formatif!AV42="","",Formatif!AV42)</f>
        <v/>
      </c>
      <c r="L27" s="50" t="str">
        <f t="shared" si="7"/>
        <v/>
      </c>
      <c r="M27" s="144" t="str">
        <f t="shared" si="2"/>
        <v/>
      </c>
      <c r="N27" s="49" t="e">
        <f>IF(#REF!="","",#REF!)</f>
        <v>#REF!</v>
      </c>
      <c r="O27" s="49" t="e">
        <f>IF(#REF!="","",#REF!)</f>
        <v>#REF!</v>
      </c>
      <c r="P27" s="49" t="e">
        <f>IF(#REF!="","",#REF!)</f>
        <v>#REF!</v>
      </c>
      <c r="Q27" s="49" t="str">
        <f t="shared" si="3"/>
        <v/>
      </c>
      <c r="R27" s="49" t="e">
        <f>IF(#REF!="","",#REF!)</f>
        <v>#REF!</v>
      </c>
      <c r="S27" s="49" t="e">
        <f>IF(#REF!="","",#REF!)</f>
        <v>#REF!</v>
      </c>
      <c r="T27" s="49" t="e">
        <f>IF(#REF!="","",#REF!)</f>
        <v>#REF!</v>
      </c>
      <c r="U27" s="49" t="str">
        <f t="shared" si="4"/>
        <v/>
      </c>
      <c r="V27" s="49" t="str">
        <f t="shared" si="5"/>
        <v/>
      </c>
      <c r="W27" s="144" t="str">
        <f t="shared" si="6"/>
        <v/>
      </c>
      <c r="X27" s="20"/>
    </row>
    <row r="28" spans="1:24" ht="15.75">
      <c r="A28" s="24">
        <v>16</v>
      </c>
      <c r="B28" s="24" t="str">
        <f>Formatif!B43</f>
        <v>NUR SELFIRA</v>
      </c>
      <c r="C28" s="50" t="str">
        <f>IF(Formatif!M43="","",Formatif!M43)</f>
        <v/>
      </c>
      <c r="D28" s="50" t="str">
        <f>IF(Formatif!N43="","",Formatif!N43)</f>
        <v/>
      </c>
      <c r="E28" s="50" t="str">
        <f>IF(Formatif!O43="","",Formatif!O43)</f>
        <v/>
      </c>
      <c r="F28" s="50" t="str">
        <f t="shared" si="0"/>
        <v/>
      </c>
      <c r="G28" s="50" t="str">
        <f>IF(Formatif!AI43="","",Formatif!AI43)</f>
        <v/>
      </c>
      <c r="H28" s="50" t="str">
        <f>IF(Formatif!AJ43="","",Formatif!AJ43)</f>
        <v/>
      </c>
      <c r="I28" s="50" t="str">
        <f>IF(Formatif!AK43="","",Formatif!AK43)</f>
        <v/>
      </c>
      <c r="J28" s="50" t="str">
        <f t="shared" si="1"/>
        <v/>
      </c>
      <c r="K28" s="50" t="str">
        <f>IF(Formatif!AV43="","",Formatif!AV43)</f>
        <v/>
      </c>
      <c r="L28" s="50" t="str">
        <f t="shared" si="7"/>
        <v/>
      </c>
      <c r="M28" s="144" t="str">
        <f t="shared" si="2"/>
        <v/>
      </c>
      <c r="N28" s="49" t="e">
        <f>IF(#REF!="","",#REF!)</f>
        <v>#REF!</v>
      </c>
      <c r="O28" s="49" t="e">
        <f>IF(#REF!="","",#REF!)</f>
        <v>#REF!</v>
      </c>
      <c r="P28" s="49" t="e">
        <f>IF(#REF!="","",#REF!)</f>
        <v>#REF!</v>
      </c>
      <c r="Q28" s="49" t="str">
        <f t="shared" si="3"/>
        <v/>
      </c>
      <c r="R28" s="49" t="e">
        <f>IF(#REF!="","",#REF!)</f>
        <v>#REF!</v>
      </c>
      <c r="S28" s="49" t="e">
        <f>IF(#REF!="","",#REF!)</f>
        <v>#REF!</v>
      </c>
      <c r="T28" s="49" t="e">
        <f>IF(#REF!="","",#REF!)</f>
        <v>#REF!</v>
      </c>
      <c r="U28" s="49" t="str">
        <f t="shared" si="4"/>
        <v/>
      </c>
      <c r="V28" s="49" t="str">
        <f t="shared" si="5"/>
        <v/>
      </c>
      <c r="W28" s="144" t="str">
        <f t="shared" si="6"/>
        <v/>
      </c>
      <c r="X28" s="20"/>
    </row>
    <row r="29" spans="1:24" ht="15.75">
      <c r="A29" s="24">
        <v>17</v>
      </c>
      <c r="B29" s="24" t="str">
        <f>Formatif!B44</f>
        <v>NUR WULAN RAMADHAN</v>
      </c>
      <c r="C29" s="50" t="str">
        <f>IF(Formatif!M44="","",Formatif!M44)</f>
        <v/>
      </c>
      <c r="D29" s="50" t="str">
        <f>IF(Formatif!N44="","",Formatif!N44)</f>
        <v/>
      </c>
      <c r="E29" s="50" t="str">
        <f>IF(Formatif!O44="","",Formatif!O44)</f>
        <v/>
      </c>
      <c r="F29" s="50" t="str">
        <f t="shared" si="0"/>
        <v/>
      </c>
      <c r="G29" s="50" t="str">
        <f>IF(Formatif!AI44="","",Formatif!AI44)</f>
        <v/>
      </c>
      <c r="H29" s="50" t="str">
        <f>IF(Formatif!AJ44="","",Formatif!AJ44)</f>
        <v/>
      </c>
      <c r="I29" s="50" t="str">
        <f>IF(Formatif!AK44="","",Formatif!AK44)</f>
        <v/>
      </c>
      <c r="J29" s="50" t="str">
        <f t="shared" si="1"/>
        <v/>
      </c>
      <c r="K29" s="50" t="str">
        <f>IF(Formatif!AV44="","",Formatif!AV44)</f>
        <v/>
      </c>
      <c r="L29" s="50" t="str">
        <f t="shared" si="7"/>
        <v/>
      </c>
      <c r="M29" s="144" t="str">
        <f t="shared" si="2"/>
        <v/>
      </c>
      <c r="N29" s="49" t="e">
        <f>IF(#REF!="","",#REF!)</f>
        <v>#REF!</v>
      </c>
      <c r="O29" s="49" t="e">
        <f>IF(#REF!="","",#REF!)</f>
        <v>#REF!</v>
      </c>
      <c r="P29" s="49" t="e">
        <f>IF(#REF!="","",#REF!)</f>
        <v>#REF!</v>
      </c>
      <c r="Q29" s="49" t="str">
        <f t="shared" si="3"/>
        <v/>
      </c>
      <c r="R29" s="49" t="e">
        <f>IF(#REF!="","",#REF!)</f>
        <v>#REF!</v>
      </c>
      <c r="S29" s="49" t="e">
        <f>IF(#REF!="","",#REF!)</f>
        <v>#REF!</v>
      </c>
      <c r="T29" s="49" t="e">
        <f>IF(#REF!="","",#REF!)</f>
        <v>#REF!</v>
      </c>
      <c r="U29" s="49" t="str">
        <f t="shared" si="4"/>
        <v/>
      </c>
      <c r="V29" s="49" t="str">
        <f t="shared" si="5"/>
        <v/>
      </c>
      <c r="W29" s="144" t="str">
        <f t="shared" si="6"/>
        <v/>
      </c>
      <c r="X29" s="20"/>
    </row>
    <row r="30" spans="1:24" ht="15.75">
      <c r="A30" s="24">
        <v>18</v>
      </c>
      <c r="B30" s="24" t="str">
        <f>Formatif!B45</f>
        <v>NURAH FAZRIAH SAFITRI</v>
      </c>
      <c r="C30" s="50" t="str">
        <f>IF(Formatif!M45="","",Formatif!M45)</f>
        <v/>
      </c>
      <c r="D30" s="50" t="str">
        <f>IF(Formatif!N45="","",Formatif!N45)</f>
        <v/>
      </c>
      <c r="E30" s="50" t="str">
        <f>IF(Formatif!O45="","",Formatif!O45)</f>
        <v/>
      </c>
      <c r="F30" s="50" t="str">
        <f t="shared" si="0"/>
        <v/>
      </c>
      <c r="G30" s="50" t="str">
        <f>IF(Formatif!AI45="","",Formatif!AI45)</f>
        <v/>
      </c>
      <c r="H30" s="50" t="str">
        <f>IF(Formatif!AJ45="","",Formatif!AJ45)</f>
        <v/>
      </c>
      <c r="I30" s="50" t="str">
        <f>IF(Formatif!AK45="","",Formatif!AK45)</f>
        <v/>
      </c>
      <c r="J30" s="50" t="str">
        <f t="shared" si="1"/>
        <v/>
      </c>
      <c r="K30" s="50" t="str">
        <f>IF(Formatif!AV45="","",Formatif!AV45)</f>
        <v/>
      </c>
      <c r="L30" s="50" t="str">
        <f t="shared" si="7"/>
        <v/>
      </c>
      <c r="M30" s="144" t="str">
        <f t="shared" si="2"/>
        <v/>
      </c>
      <c r="N30" s="49" t="e">
        <f>IF(#REF!="","",#REF!)</f>
        <v>#REF!</v>
      </c>
      <c r="O30" s="49" t="e">
        <f>IF(#REF!="","",#REF!)</f>
        <v>#REF!</v>
      </c>
      <c r="P30" s="49" t="e">
        <f>IF(#REF!="","",#REF!)</f>
        <v>#REF!</v>
      </c>
      <c r="Q30" s="49" t="str">
        <f t="shared" si="3"/>
        <v/>
      </c>
      <c r="R30" s="49" t="e">
        <f>IF(#REF!="","",#REF!)</f>
        <v>#REF!</v>
      </c>
      <c r="S30" s="49" t="e">
        <f>IF(#REF!="","",#REF!)</f>
        <v>#REF!</v>
      </c>
      <c r="T30" s="49" t="e">
        <f>IF(#REF!="","",#REF!)</f>
        <v>#REF!</v>
      </c>
      <c r="U30" s="49" t="str">
        <f t="shared" si="4"/>
        <v/>
      </c>
      <c r="V30" s="49" t="str">
        <f t="shared" si="5"/>
        <v/>
      </c>
      <c r="W30" s="144" t="str">
        <f t="shared" si="6"/>
        <v/>
      </c>
      <c r="X30" s="20"/>
    </row>
    <row r="31" spans="1:24" ht="15.75">
      <c r="A31" s="24">
        <v>19</v>
      </c>
      <c r="B31" s="24" t="str">
        <f>Formatif!B46</f>
        <v>PUTRA</v>
      </c>
      <c r="C31" s="50" t="str">
        <f>IF(Formatif!M46="","",Formatif!M46)</f>
        <v/>
      </c>
      <c r="D31" s="50" t="str">
        <f>IF(Formatif!N46="","",Formatif!N46)</f>
        <v/>
      </c>
      <c r="E31" s="50" t="str">
        <f>IF(Formatif!O46="","",Formatif!O46)</f>
        <v/>
      </c>
      <c r="F31" s="50" t="str">
        <f t="shared" si="0"/>
        <v/>
      </c>
      <c r="G31" s="50" t="str">
        <f>IF(Formatif!AI46="","",Formatif!AI46)</f>
        <v/>
      </c>
      <c r="H31" s="50" t="str">
        <f>IF(Formatif!AJ46="","",Formatif!AJ46)</f>
        <v/>
      </c>
      <c r="I31" s="50" t="str">
        <f>IF(Formatif!AK46="","",Formatif!AK46)</f>
        <v/>
      </c>
      <c r="J31" s="50" t="str">
        <f t="shared" si="1"/>
        <v/>
      </c>
      <c r="K31" s="50" t="str">
        <f>IF(Formatif!AV46="","",Formatif!AV46)</f>
        <v/>
      </c>
      <c r="L31" s="50" t="str">
        <f t="shared" si="7"/>
        <v/>
      </c>
      <c r="M31" s="144" t="str">
        <f t="shared" si="2"/>
        <v/>
      </c>
      <c r="N31" s="49" t="e">
        <f>IF(#REF!="","",#REF!)</f>
        <v>#REF!</v>
      </c>
      <c r="O31" s="49" t="e">
        <f>IF(#REF!="","",#REF!)</f>
        <v>#REF!</v>
      </c>
      <c r="P31" s="49" t="e">
        <f>IF(#REF!="","",#REF!)</f>
        <v>#REF!</v>
      </c>
      <c r="Q31" s="49" t="str">
        <f t="shared" si="3"/>
        <v/>
      </c>
      <c r="R31" s="49" t="e">
        <f>IF(#REF!="","",#REF!)</f>
        <v>#REF!</v>
      </c>
      <c r="S31" s="49" t="e">
        <f>IF(#REF!="","",#REF!)</f>
        <v>#REF!</v>
      </c>
      <c r="T31" s="49" t="e">
        <f>IF(#REF!="","",#REF!)</f>
        <v>#REF!</v>
      </c>
      <c r="U31" s="49" t="str">
        <f t="shared" si="4"/>
        <v/>
      </c>
      <c r="V31" s="49" t="str">
        <f t="shared" si="5"/>
        <v/>
      </c>
      <c r="W31" s="144" t="str">
        <f t="shared" si="6"/>
        <v/>
      </c>
      <c r="X31" s="20"/>
    </row>
    <row r="32" spans="1:24" ht="15.75">
      <c r="A32" s="24">
        <v>20</v>
      </c>
      <c r="B32" s="24" t="str">
        <f>Formatif!B47</f>
        <v>PUTRI AINUN SAFIRA</v>
      </c>
      <c r="C32" s="50" t="str">
        <f>IF(Formatif!M47="","",Formatif!M47)</f>
        <v/>
      </c>
      <c r="D32" s="50" t="str">
        <f>IF(Formatif!N47="","",Formatif!N47)</f>
        <v/>
      </c>
      <c r="E32" s="50" t="str">
        <f>IF(Formatif!O47="","",Formatif!O47)</f>
        <v/>
      </c>
      <c r="F32" s="50" t="str">
        <f t="shared" si="0"/>
        <v/>
      </c>
      <c r="G32" s="50" t="str">
        <f>IF(Formatif!AI47="","",Formatif!AI47)</f>
        <v/>
      </c>
      <c r="H32" s="50" t="str">
        <f>IF(Formatif!AJ47="","",Formatif!AJ47)</f>
        <v/>
      </c>
      <c r="I32" s="50" t="str">
        <f>IF(Formatif!AK47="","",Formatif!AK47)</f>
        <v/>
      </c>
      <c r="J32" s="50" t="str">
        <f t="shared" si="1"/>
        <v/>
      </c>
      <c r="K32" s="50" t="str">
        <f>IF(Formatif!AV47="","",Formatif!AV47)</f>
        <v/>
      </c>
      <c r="L32" s="50" t="str">
        <f t="shared" si="7"/>
        <v/>
      </c>
      <c r="M32" s="144" t="str">
        <f t="shared" si="2"/>
        <v/>
      </c>
      <c r="N32" s="49" t="e">
        <f>IF(#REF!="","",#REF!)</f>
        <v>#REF!</v>
      </c>
      <c r="O32" s="49" t="e">
        <f>IF(#REF!="","",#REF!)</f>
        <v>#REF!</v>
      </c>
      <c r="P32" s="49" t="e">
        <f>IF(#REF!="","",#REF!)</f>
        <v>#REF!</v>
      </c>
      <c r="Q32" s="49" t="str">
        <f t="shared" si="3"/>
        <v/>
      </c>
      <c r="R32" s="49" t="e">
        <f>IF(#REF!="","",#REF!)</f>
        <v>#REF!</v>
      </c>
      <c r="S32" s="49" t="e">
        <f>IF(#REF!="","",#REF!)</f>
        <v>#REF!</v>
      </c>
      <c r="T32" s="49" t="e">
        <f>IF(#REF!="","",#REF!)</f>
        <v>#REF!</v>
      </c>
      <c r="U32" s="49" t="str">
        <f t="shared" si="4"/>
        <v/>
      </c>
      <c r="V32" s="49" t="str">
        <f t="shared" si="5"/>
        <v/>
      </c>
      <c r="W32" s="144" t="str">
        <f t="shared" si="6"/>
        <v/>
      </c>
      <c r="X32" s="20"/>
    </row>
    <row r="33" spans="1:24" ht="15.75">
      <c r="A33" s="24">
        <v>21</v>
      </c>
      <c r="B33" s="24" t="str">
        <f>Formatif!B48</f>
        <v>RAKA SAPUTRA</v>
      </c>
      <c r="C33" s="50" t="str">
        <f>IF(Formatif!M48="","",Formatif!M48)</f>
        <v/>
      </c>
      <c r="D33" s="50" t="str">
        <f>IF(Formatif!N48="","",Formatif!N48)</f>
        <v/>
      </c>
      <c r="E33" s="50" t="str">
        <f>IF(Formatif!O48="","",Formatif!O48)</f>
        <v/>
      </c>
      <c r="F33" s="50" t="str">
        <f t="shared" si="0"/>
        <v/>
      </c>
      <c r="G33" s="50" t="str">
        <f>IF(Formatif!AI48="","",Formatif!AI48)</f>
        <v/>
      </c>
      <c r="H33" s="50" t="str">
        <f>IF(Formatif!AJ48="","",Formatif!AJ48)</f>
        <v/>
      </c>
      <c r="I33" s="50" t="str">
        <f>IF(Formatif!AK48="","",Formatif!AK48)</f>
        <v/>
      </c>
      <c r="J33" s="50" t="str">
        <f t="shared" si="1"/>
        <v/>
      </c>
      <c r="K33" s="50" t="str">
        <f>IF(Formatif!AV48="","",Formatif!AV48)</f>
        <v/>
      </c>
      <c r="L33" s="50" t="str">
        <f t="shared" si="7"/>
        <v/>
      </c>
      <c r="M33" s="144" t="str">
        <f t="shared" si="2"/>
        <v/>
      </c>
      <c r="N33" s="49" t="e">
        <f>IF(#REF!="","",#REF!)</f>
        <v>#REF!</v>
      </c>
      <c r="O33" s="49" t="e">
        <f>IF(#REF!="","",#REF!)</f>
        <v>#REF!</v>
      </c>
      <c r="P33" s="49" t="e">
        <f>IF(#REF!="","",#REF!)</f>
        <v>#REF!</v>
      </c>
      <c r="Q33" s="49" t="str">
        <f t="shared" si="3"/>
        <v/>
      </c>
      <c r="R33" s="49" t="e">
        <f>IF(#REF!="","",#REF!)</f>
        <v>#REF!</v>
      </c>
      <c r="S33" s="49" t="e">
        <f>IF(#REF!="","",#REF!)</f>
        <v>#REF!</v>
      </c>
      <c r="T33" s="49" t="e">
        <f>IF(#REF!="","",#REF!)</f>
        <v>#REF!</v>
      </c>
      <c r="U33" s="49" t="str">
        <f t="shared" si="4"/>
        <v/>
      </c>
      <c r="V33" s="49" t="str">
        <f t="shared" si="5"/>
        <v/>
      </c>
      <c r="W33" s="144" t="str">
        <f t="shared" si="6"/>
        <v/>
      </c>
      <c r="X33" s="20"/>
    </row>
    <row r="34" spans="1:24" ht="15.75">
      <c r="A34" s="24">
        <v>22</v>
      </c>
      <c r="B34" s="24" t="str">
        <f>Formatif!B49</f>
        <v>RIDHO AHMAD PRABU</v>
      </c>
      <c r="C34" s="50" t="str">
        <f>IF(Formatif!M49="","",Formatif!M49)</f>
        <v/>
      </c>
      <c r="D34" s="50" t="str">
        <f>IF(Formatif!N49="","",Formatif!N49)</f>
        <v/>
      </c>
      <c r="E34" s="50" t="str">
        <f>IF(Formatif!O49="","",Formatif!O49)</f>
        <v/>
      </c>
      <c r="F34" s="50" t="str">
        <f t="shared" si="0"/>
        <v/>
      </c>
      <c r="G34" s="50" t="str">
        <f>IF(Formatif!AI49="","",Formatif!AI49)</f>
        <v/>
      </c>
      <c r="H34" s="50" t="str">
        <f>IF(Formatif!AJ49="","",Formatif!AJ49)</f>
        <v/>
      </c>
      <c r="I34" s="50" t="str">
        <f>IF(Formatif!AK49="","",Formatif!AK49)</f>
        <v/>
      </c>
      <c r="J34" s="50" t="str">
        <f t="shared" si="1"/>
        <v/>
      </c>
      <c r="K34" s="50" t="str">
        <f>IF(Formatif!AV49="","",Formatif!AV49)</f>
        <v/>
      </c>
      <c r="L34" s="50" t="str">
        <f t="shared" si="7"/>
        <v/>
      </c>
      <c r="M34" s="144" t="str">
        <f t="shared" si="2"/>
        <v/>
      </c>
      <c r="N34" s="49" t="e">
        <f>IF(#REF!="","",#REF!)</f>
        <v>#REF!</v>
      </c>
      <c r="O34" s="49" t="e">
        <f>IF(#REF!="","",#REF!)</f>
        <v>#REF!</v>
      </c>
      <c r="P34" s="49" t="e">
        <f>IF(#REF!="","",#REF!)</f>
        <v>#REF!</v>
      </c>
      <c r="Q34" s="49" t="str">
        <f t="shared" si="3"/>
        <v/>
      </c>
      <c r="R34" s="49" t="e">
        <f>IF(#REF!="","",#REF!)</f>
        <v>#REF!</v>
      </c>
      <c r="S34" s="49" t="e">
        <f>IF(#REF!="","",#REF!)</f>
        <v>#REF!</v>
      </c>
      <c r="T34" s="49" t="e">
        <f>IF(#REF!="","",#REF!)</f>
        <v>#REF!</v>
      </c>
      <c r="U34" s="49" t="str">
        <f t="shared" si="4"/>
        <v/>
      </c>
      <c r="V34" s="49" t="str">
        <f t="shared" si="5"/>
        <v/>
      </c>
      <c r="W34" s="144" t="str">
        <f t="shared" si="6"/>
        <v/>
      </c>
      <c r="X34" s="20"/>
    </row>
    <row r="35" spans="1:24" ht="15.75">
      <c r="A35" s="24">
        <v>23</v>
      </c>
      <c r="B35" s="24" t="str">
        <f>Formatif!B50</f>
        <v>DEVI RISKA</v>
      </c>
      <c r="C35" s="50" t="str">
        <f>IF(Formatif!M50="","",Formatif!M50)</f>
        <v/>
      </c>
      <c r="D35" s="50" t="str">
        <f>IF(Formatif!N50="","",Formatif!N50)</f>
        <v/>
      </c>
      <c r="E35" s="50" t="str">
        <f>IF(Formatif!O50="","",Formatif!O50)</f>
        <v/>
      </c>
      <c r="F35" s="50" t="str">
        <f t="shared" si="0"/>
        <v/>
      </c>
      <c r="G35" s="50" t="str">
        <f>IF(Formatif!AI50="","",Formatif!AI50)</f>
        <v/>
      </c>
      <c r="H35" s="50" t="str">
        <f>IF(Formatif!AJ50="","",Formatif!AJ50)</f>
        <v/>
      </c>
      <c r="I35" s="50" t="str">
        <f>IF(Formatif!AK50="","",Formatif!AK50)</f>
        <v/>
      </c>
      <c r="J35" s="50" t="str">
        <f t="shared" si="1"/>
        <v/>
      </c>
      <c r="K35" s="50" t="str">
        <f>IF(Formatif!AV50="","",Formatif!AV50)</f>
        <v/>
      </c>
      <c r="L35" s="50" t="str">
        <f t="shared" si="7"/>
        <v/>
      </c>
      <c r="M35" s="144" t="str">
        <f t="shared" si="2"/>
        <v/>
      </c>
      <c r="N35" s="49" t="e">
        <f>IF(#REF!="","",#REF!)</f>
        <v>#REF!</v>
      </c>
      <c r="O35" s="49" t="e">
        <f>IF(#REF!="","",#REF!)</f>
        <v>#REF!</v>
      </c>
      <c r="P35" s="49" t="e">
        <f>IF(#REF!="","",#REF!)</f>
        <v>#REF!</v>
      </c>
      <c r="Q35" s="49" t="str">
        <f t="shared" si="3"/>
        <v/>
      </c>
      <c r="R35" s="49" t="e">
        <f>IF(#REF!="","",#REF!)</f>
        <v>#REF!</v>
      </c>
      <c r="S35" s="49" t="e">
        <f>IF(#REF!="","",#REF!)</f>
        <v>#REF!</v>
      </c>
      <c r="T35" s="49" t="e">
        <f>IF(#REF!="","",#REF!)</f>
        <v>#REF!</v>
      </c>
      <c r="U35" s="49" t="str">
        <f t="shared" si="4"/>
        <v/>
      </c>
      <c r="V35" s="49" t="str">
        <f t="shared" si="5"/>
        <v/>
      </c>
      <c r="W35" s="144" t="str">
        <f t="shared" si="6"/>
        <v/>
      </c>
      <c r="X35" s="20"/>
    </row>
    <row r="36" spans="1:24" ht="15.75">
      <c r="A36" s="24">
        <v>24</v>
      </c>
      <c r="B36" s="24" t="str">
        <f>Formatif!B51</f>
        <v>ROBAN</v>
      </c>
      <c r="C36" s="50" t="str">
        <f>IF(Formatif!M51="","",Formatif!M51)</f>
        <v/>
      </c>
      <c r="D36" s="50" t="str">
        <f>IF(Formatif!N51="","",Formatif!N51)</f>
        <v/>
      </c>
      <c r="E36" s="50" t="str">
        <f>IF(Formatif!O51="","",Formatif!O51)</f>
        <v/>
      </c>
      <c r="F36" s="50" t="str">
        <f t="shared" si="0"/>
        <v/>
      </c>
      <c r="G36" s="50" t="str">
        <f>IF(Formatif!AI51="","",Formatif!AI51)</f>
        <v/>
      </c>
      <c r="H36" s="50" t="str">
        <f>IF(Formatif!AJ51="","",Formatif!AJ51)</f>
        <v/>
      </c>
      <c r="I36" s="50" t="str">
        <f>IF(Formatif!AK51="","",Formatif!AK51)</f>
        <v/>
      </c>
      <c r="J36" s="50" t="str">
        <f t="shared" si="1"/>
        <v/>
      </c>
      <c r="K36" s="50" t="str">
        <f>IF(Formatif!AV51="","",Formatif!AV51)</f>
        <v/>
      </c>
      <c r="L36" s="50" t="str">
        <f t="shared" si="7"/>
        <v/>
      </c>
      <c r="M36" s="144" t="str">
        <f t="shared" si="2"/>
        <v/>
      </c>
      <c r="N36" s="49" t="e">
        <f>IF(#REF!="","",#REF!)</f>
        <v>#REF!</v>
      </c>
      <c r="O36" s="49" t="e">
        <f>IF(#REF!="","",#REF!)</f>
        <v>#REF!</v>
      </c>
      <c r="P36" s="49" t="e">
        <f>IF(#REF!="","",#REF!)</f>
        <v>#REF!</v>
      </c>
      <c r="Q36" s="49" t="str">
        <f t="shared" si="3"/>
        <v/>
      </c>
      <c r="R36" s="49" t="e">
        <f>IF(#REF!="","",#REF!)</f>
        <v>#REF!</v>
      </c>
      <c r="S36" s="49" t="e">
        <f>IF(#REF!="","",#REF!)</f>
        <v>#REF!</v>
      </c>
      <c r="T36" s="49" t="e">
        <f>IF(#REF!="","",#REF!)</f>
        <v>#REF!</v>
      </c>
      <c r="U36" s="49" t="str">
        <f t="shared" si="4"/>
        <v/>
      </c>
      <c r="V36" s="49" t="str">
        <f t="shared" si="5"/>
        <v/>
      </c>
      <c r="W36" s="144" t="str">
        <f t="shared" si="6"/>
        <v/>
      </c>
      <c r="X36" s="20"/>
    </row>
    <row r="37" spans="1:24" ht="15.75">
      <c r="A37" s="24">
        <v>25</v>
      </c>
      <c r="B37" s="24" t="str">
        <f>Formatif!B52</f>
        <v>SAHRUL RAMADHAN</v>
      </c>
      <c r="C37" s="50" t="str">
        <f>IF(Formatif!M52="","",Formatif!M52)</f>
        <v/>
      </c>
      <c r="D37" s="50" t="str">
        <f>IF(Formatif!N52="","",Formatif!N52)</f>
        <v/>
      </c>
      <c r="E37" s="50" t="str">
        <f>IF(Formatif!O52="","",Formatif!O52)</f>
        <v/>
      </c>
      <c r="F37" s="50" t="str">
        <f t="shared" si="0"/>
        <v/>
      </c>
      <c r="G37" s="50" t="str">
        <f>IF(Formatif!AI52="","",Formatif!AI52)</f>
        <v/>
      </c>
      <c r="H37" s="50" t="str">
        <f>IF(Formatif!AJ52="","",Formatif!AJ52)</f>
        <v/>
      </c>
      <c r="I37" s="50" t="str">
        <f>IF(Formatif!AK52="","",Formatif!AK52)</f>
        <v/>
      </c>
      <c r="J37" s="50" t="str">
        <f t="shared" si="1"/>
        <v/>
      </c>
      <c r="K37" s="50" t="str">
        <f>IF(Formatif!AV52="","",Formatif!AV52)</f>
        <v/>
      </c>
      <c r="L37" s="50" t="str">
        <f t="shared" si="7"/>
        <v/>
      </c>
      <c r="M37" s="144" t="str">
        <f t="shared" si="2"/>
        <v/>
      </c>
      <c r="N37" s="49" t="e">
        <f>IF(#REF!="","",#REF!)</f>
        <v>#REF!</v>
      </c>
      <c r="O37" s="49" t="e">
        <f>IF(#REF!="","",#REF!)</f>
        <v>#REF!</v>
      </c>
      <c r="P37" s="49" t="e">
        <f>IF(#REF!="","",#REF!)</f>
        <v>#REF!</v>
      </c>
      <c r="Q37" s="49" t="str">
        <f t="shared" si="3"/>
        <v/>
      </c>
      <c r="R37" s="49" t="e">
        <f>IF(#REF!="","",#REF!)</f>
        <v>#REF!</v>
      </c>
      <c r="S37" s="49" t="e">
        <f>IF(#REF!="","",#REF!)</f>
        <v>#REF!</v>
      </c>
      <c r="T37" s="49" t="e">
        <f>IF(#REF!="","",#REF!)</f>
        <v>#REF!</v>
      </c>
      <c r="U37" s="49" t="str">
        <f t="shared" si="4"/>
        <v/>
      </c>
      <c r="V37" s="49" t="str">
        <f t="shared" si="5"/>
        <v/>
      </c>
      <c r="W37" s="144" t="str">
        <f t="shared" si="6"/>
        <v/>
      </c>
      <c r="X37" s="20"/>
    </row>
    <row r="38" spans="1:24" ht="15.75">
      <c r="A38" s="24">
        <v>26</v>
      </c>
      <c r="B38" s="24" t="str">
        <f>Formatif!B53</f>
        <v>SATIFA KHUMAIRAH</v>
      </c>
      <c r="C38" s="50" t="str">
        <f>IF(Formatif!M53="","",Formatif!M53)</f>
        <v/>
      </c>
      <c r="D38" s="50" t="str">
        <f>IF(Formatif!N53="","",Formatif!N53)</f>
        <v/>
      </c>
      <c r="E38" s="50" t="str">
        <f>IF(Formatif!O53="","",Formatif!O53)</f>
        <v/>
      </c>
      <c r="F38" s="50" t="str">
        <f t="shared" si="0"/>
        <v/>
      </c>
      <c r="G38" s="50" t="str">
        <f>IF(Formatif!AI53="","",Formatif!AI53)</f>
        <v/>
      </c>
      <c r="H38" s="50" t="str">
        <f>IF(Formatif!AJ53="","",Formatif!AJ53)</f>
        <v/>
      </c>
      <c r="I38" s="50" t="str">
        <f>IF(Formatif!AK53="","",Formatif!AK53)</f>
        <v/>
      </c>
      <c r="J38" s="50" t="str">
        <f t="shared" si="1"/>
        <v/>
      </c>
      <c r="K38" s="50" t="str">
        <f>IF(Formatif!AV53="","",Formatif!AV53)</f>
        <v/>
      </c>
      <c r="L38" s="50" t="str">
        <f t="shared" si="7"/>
        <v/>
      </c>
      <c r="M38" s="144" t="str">
        <f t="shared" si="2"/>
        <v/>
      </c>
      <c r="N38" s="49" t="e">
        <f>IF(#REF!="","",#REF!)</f>
        <v>#REF!</v>
      </c>
      <c r="O38" s="49" t="e">
        <f>IF(#REF!="","",#REF!)</f>
        <v>#REF!</v>
      </c>
      <c r="P38" s="49" t="e">
        <f>IF(#REF!="","",#REF!)</f>
        <v>#REF!</v>
      </c>
      <c r="Q38" s="49" t="str">
        <f t="shared" si="3"/>
        <v/>
      </c>
      <c r="R38" s="49" t="e">
        <f>IF(#REF!="","",#REF!)</f>
        <v>#REF!</v>
      </c>
      <c r="S38" s="49" t="e">
        <f>IF(#REF!="","",#REF!)</f>
        <v>#REF!</v>
      </c>
      <c r="T38" s="49" t="e">
        <f>IF(#REF!="","",#REF!)</f>
        <v>#REF!</v>
      </c>
      <c r="U38" s="49" t="str">
        <f t="shared" si="4"/>
        <v/>
      </c>
      <c r="V38" s="49" t="str">
        <f t="shared" si="5"/>
        <v/>
      </c>
      <c r="W38" s="144" t="str">
        <f t="shared" si="6"/>
        <v/>
      </c>
      <c r="X38" s="20"/>
    </row>
    <row r="39" spans="1:24" ht="15.75">
      <c r="A39" s="24">
        <v>27</v>
      </c>
      <c r="B39" s="24" t="str">
        <f>Formatif!B54</f>
        <v>SITI ASIA</v>
      </c>
      <c r="C39" s="50" t="str">
        <f>IF(Formatif!M54="","",Formatif!M54)</f>
        <v/>
      </c>
      <c r="D39" s="50" t="str">
        <f>IF(Formatif!N54="","",Formatif!N54)</f>
        <v/>
      </c>
      <c r="E39" s="50" t="str">
        <f>IF(Formatif!O54="","",Formatif!O54)</f>
        <v/>
      </c>
      <c r="F39" s="50" t="str">
        <f t="shared" si="0"/>
        <v/>
      </c>
      <c r="G39" s="50" t="str">
        <f>IF(Formatif!AI54="","",Formatif!AI54)</f>
        <v/>
      </c>
      <c r="H39" s="50" t="str">
        <f>IF(Formatif!AJ54="","",Formatif!AJ54)</f>
        <v/>
      </c>
      <c r="I39" s="50" t="str">
        <f>IF(Formatif!AK54="","",Formatif!AK54)</f>
        <v/>
      </c>
      <c r="J39" s="50" t="str">
        <f t="shared" si="1"/>
        <v/>
      </c>
      <c r="K39" s="50" t="str">
        <f>IF(Formatif!AV54="","",Formatif!AV54)</f>
        <v/>
      </c>
      <c r="L39" s="50" t="str">
        <f t="shared" si="7"/>
        <v/>
      </c>
      <c r="M39" s="144" t="str">
        <f t="shared" si="2"/>
        <v/>
      </c>
      <c r="N39" s="49" t="e">
        <f>IF(#REF!="","",#REF!)</f>
        <v>#REF!</v>
      </c>
      <c r="O39" s="49" t="e">
        <f>IF(#REF!="","",#REF!)</f>
        <v>#REF!</v>
      </c>
      <c r="P39" s="49" t="e">
        <f>IF(#REF!="","",#REF!)</f>
        <v>#REF!</v>
      </c>
      <c r="Q39" s="49" t="str">
        <f t="shared" si="3"/>
        <v/>
      </c>
      <c r="R39" s="49" t="e">
        <f>IF(#REF!="","",#REF!)</f>
        <v>#REF!</v>
      </c>
      <c r="S39" s="49" t="e">
        <f>IF(#REF!="","",#REF!)</f>
        <v>#REF!</v>
      </c>
      <c r="T39" s="49" t="e">
        <f>IF(#REF!="","",#REF!)</f>
        <v>#REF!</v>
      </c>
      <c r="U39" s="49" t="str">
        <f t="shared" si="4"/>
        <v/>
      </c>
      <c r="V39" s="49" t="str">
        <f t="shared" si="5"/>
        <v/>
      </c>
      <c r="W39" s="144" t="str">
        <f t="shared" si="6"/>
        <v/>
      </c>
      <c r="X39" s="20"/>
    </row>
    <row r="40" spans="1:24" ht="15.75">
      <c r="A40" s="24">
        <v>28</v>
      </c>
      <c r="B40" s="24" t="str">
        <f>Formatif!B55</f>
        <v>SURIANI</v>
      </c>
      <c r="C40" s="50" t="str">
        <f>IF(Formatif!M55="","",Formatif!M55)</f>
        <v/>
      </c>
      <c r="D40" s="50" t="str">
        <f>IF(Formatif!N55="","",Formatif!N55)</f>
        <v/>
      </c>
      <c r="E40" s="50" t="str">
        <f>IF(Formatif!O55="","",Formatif!O55)</f>
        <v/>
      </c>
      <c r="F40" s="50" t="str">
        <f t="shared" si="0"/>
        <v/>
      </c>
      <c r="G40" s="50" t="str">
        <f>IF(Formatif!AI55="","",Formatif!AI55)</f>
        <v/>
      </c>
      <c r="H40" s="50" t="str">
        <f>IF(Formatif!AJ55="","",Formatif!AJ55)</f>
        <v/>
      </c>
      <c r="I40" s="50" t="str">
        <f>IF(Formatif!AK55="","",Formatif!AK55)</f>
        <v/>
      </c>
      <c r="J40" s="50" t="str">
        <f t="shared" si="1"/>
        <v/>
      </c>
      <c r="K40" s="50" t="str">
        <f>IF(Formatif!AV55="","",Formatif!AV55)</f>
        <v/>
      </c>
      <c r="L40" s="50" t="str">
        <f t="shared" si="7"/>
        <v/>
      </c>
      <c r="M40" s="144" t="str">
        <f t="shared" si="2"/>
        <v/>
      </c>
      <c r="N40" s="49" t="e">
        <f>IF(#REF!="","",#REF!)</f>
        <v>#REF!</v>
      </c>
      <c r="O40" s="49" t="e">
        <f>IF(#REF!="","",#REF!)</f>
        <v>#REF!</v>
      </c>
      <c r="P40" s="49" t="e">
        <f>IF(#REF!="","",#REF!)</f>
        <v>#REF!</v>
      </c>
      <c r="Q40" s="49" t="str">
        <f t="shared" si="3"/>
        <v/>
      </c>
      <c r="R40" s="49" t="e">
        <f>IF(#REF!="","",#REF!)</f>
        <v>#REF!</v>
      </c>
      <c r="S40" s="49" t="e">
        <f>IF(#REF!="","",#REF!)</f>
        <v>#REF!</v>
      </c>
      <c r="T40" s="49" t="e">
        <f>IF(#REF!="","",#REF!)</f>
        <v>#REF!</v>
      </c>
      <c r="U40" s="49" t="str">
        <f t="shared" si="4"/>
        <v/>
      </c>
      <c r="V40" s="49" t="str">
        <f t="shared" si="5"/>
        <v/>
      </c>
      <c r="W40" s="144" t="str">
        <f t="shared" si="6"/>
        <v/>
      </c>
      <c r="X40" s="20"/>
    </row>
    <row r="41" spans="1:24" ht="15.75">
      <c r="A41" s="24">
        <v>29</v>
      </c>
      <c r="B41" s="24" t="str">
        <f>Formatif!B56</f>
        <v>USWATUN HASANAH</v>
      </c>
      <c r="C41" s="50" t="str">
        <f>IF(Formatif!M56="","",Formatif!M56)</f>
        <v/>
      </c>
      <c r="D41" s="50" t="str">
        <f>IF(Formatif!N56="","",Formatif!N56)</f>
        <v/>
      </c>
      <c r="E41" s="50" t="str">
        <f>IF(Formatif!O56="","",Formatif!O56)</f>
        <v/>
      </c>
      <c r="F41" s="50" t="str">
        <f t="shared" si="0"/>
        <v/>
      </c>
      <c r="G41" s="50" t="str">
        <f>IF(Formatif!AI56="","",Formatif!AI56)</f>
        <v/>
      </c>
      <c r="H41" s="50" t="str">
        <f>IF(Formatif!AJ56="","",Formatif!AJ56)</f>
        <v/>
      </c>
      <c r="I41" s="50" t="str">
        <f>IF(Formatif!AK56="","",Formatif!AK56)</f>
        <v/>
      </c>
      <c r="J41" s="50" t="str">
        <f t="shared" si="1"/>
        <v/>
      </c>
      <c r="K41" s="50" t="str">
        <f>IF(Formatif!AV56="","",Formatif!AV56)</f>
        <v/>
      </c>
      <c r="L41" s="50" t="str">
        <f t="shared" si="7"/>
        <v/>
      </c>
      <c r="M41" s="144" t="str">
        <f t="shared" si="2"/>
        <v/>
      </c>
      <c r="N41" s="49" t="e">
        <f>IF(#REF!="","",#REF!)</f>
        <v>#REF!</v>
      </c>
      <c r="O41" s="49" t="e">
        <f>IF(#REF!="","",#REF!)</f>
        <v>#REF!</v>
      </c>
      <c r="P41" s="49" t="e">
        <f>IF(#REF!="","",#REF!)</f>
        <v>#REF!</v>
      </c>
      <c r="Q41" s="49" t="str">
        <f t="shared" si="3"/>
        <v/>
      </c>
      <c r="R41" s="49" t="e">
        <f>IF(#REF!="","",#REF!)</f>
        <v>#REF!</v>
      </c>
      <c r="S41" s="49" t="e">
        <f>IF(#REF!="","",#REF!)</f>
        <v>#REF!</v>
      </c>
      <c r="T41" s="49" t="e">
        <f>IF(#REF!="","",#REF!)</f>
        <v>#REF!</v>
      </c>
      <c r="U41" s="49" t="str">
        <f t="shared" si="4"/>
        <v/>
      </c>
      <c r="V41" s="49" t="str">
        <f t="shared" si="5"/>
        <v/>
      </c>
      <c r="W41" s="144" t="str">
        <f t="shared" si="6"/>
        <v/>
      </c>
      <c r="X41" s="20"/>
    </row>
    <row r="42" spans="1:24" ht="15.75">
      <c r="A42" s="24">
        <v>30</v>
      </c>
      <c r="B42" s="24" t="str">
        <f>Formatif!B57</f>
        <v>ZANIS PERDANA</v>
      </c>
      <c r="C42" s="50" t="str">
        <f>IF(Formatif!M57="","",Formatif!M57)</f>
        <v/>
      </c>
      <c r="D42" s="50" t="str">
        <f>IF(Formatif!N57="","",Formatif!N57)</f>
        <v/>
      </c>
      <c r="E42" s="50" t="str">
        <f>IF(Formatif!O57="","",Formatif!O57)</f>
        <v/>
      </c>
      <c r="F42" s="50" t="str">
        <f t="shared" si="0"/>
        <v/>
      </c>
      <c r="G42" s="50" t="str">
        <f>IF(Formatif!AI57="","",Formatif!AI57)</f>
        <v/>
      </c>
      <c r="H42" s="50" t="str">
        <f>IF(Formatif!AJ57="","",Formatif!AJ57)</f>
        <v/>
      </c>
      <c r="I42" s="50" t="str">
        <f>IF(Formatif!AK57="","",Formatif!AK57)</f>
        <v/>
      </c>
      <c r="J42" s="50" t="str">
        <f t="shared" si="1"/>
        <v/>
      </c>
      <c r="K42" s="50" t="str">
        <f>IF(Formatif!AV57="","",Formatif!AV57)</f>
        <v/>
      </c>
      <c r="L42" s="50" t="str">
        <f t="shared" si="7"/>
        <v/>
      </c>
      <c r="M42" s="144" t="str">
        <f t="shared" si="2"/>
        <v/>
      </c>
      <c r="N42" s="49" t="e">
        <f>IF(#REF!="","",#REF!)</f>
        <v>#REF!</v>
      </c>
      <c r="O42" s="49" t="e">
        <f>IF(#REF!="","",#REF!)</f>
        <v>#REF!</v>
      </c>
      <c r="P42" s="49" t="e">
        <f>IF(#REF!="","",#REF!)</f>
        <v>#REF!</v>
      </c>
      <c r="Q42" s="49" t="str">
        <f t="shared" si="3"/>
        <v/>
      </c>
      <c r="R42" s="49" t="e">
        <f>IF(#REF!="","",#REF!)</f>
        <v>#REF!</v>
      </c>
      <c r="S42" s="49" t="e">
        <f>IF(#REF!="","",#REF!)</f>
        <v>#REF!</v>
      </c>
      <c r="T42" s="49" t="e">
        <f>IF(#REF!="","",#REF!)</f>
        <v>#REF!</v>
      </c>
      <c r="U42" s="49" t="str">
        <f t="shared" si="4"/>
        <v/>
      </c>
      <c r="V42" s="49" t="str">
        <f t="shared" si="5"/>
        <v/>
      </c>
      <c r="W42" s="144" t="str">
        <f t="shared" si="6"/>
        <v/>
      </c>
      <c r="X42" s="20"/>
    </row>
    <row r="43" spans="1:24" ht="15.75">
      <c r="A43" s="24">
        <v>31</v>
      </c>
      <c r="B43" s="24" t="str">
        <f>Formatif!B58</f>
        <v/>
      </c>
      <c r="C43" s="50" t="str">
        <f>IF(Formatif!M58="","",Formatif!M58)</f>
        <v/>
      </c>
      <c r="D43" s="50" t="str">
        <f>IF(Formatif!N58="","",Formatif!N58)</f>
        <v/>
      </c>
      <c r="E43" s="50" t="str">
        <f>IF(Formatif!O58="","",Formatif!O58)</f>
        <v/>
      </c>
      <c r="F43" s="50" t="str">
        <f t="shared" si="0"/>
        <v/>
      </c>
      <c r="G43" s="50" t="str">
        <f>IF(Formatif!AI58="","",Formatif!AI58)</f>
        <v/>
      </c>
      <c r="H43" s="50" t="str">
        <f>IF(Formatif!AJ58="","",Formatif!AJ58)</f>
        <v/>
      </c>
      <c r="I43" s="50" t="str">
        <f>IF(Formatif!AK58="","",Formatif!AK58)</f>
        <v/>
      </c>
      <c r="J43" s="50" t="str">
        <f t="shared" si="1"/>
        <v/>
      </c>
      <c r="K43" s="50" t="str">
        <f>IF(Formatif!AV58="","",Formatif!AV58)</f>
        <v/>
      </c>
      <c r="L43" s="50" t="str">
        <f t="shared" si="7"/>
        <v/>
      </c>
      <c r="M43" s="144" t="str">
        <f t="shared" si="2"/>
        <v/>
      </c>
      <c r="N43" s="49" t="e">
        <f>IF(#REF!="","",#REF!)</f>
        <v>#REF!</v>
      </c>
      <c r="O43" s="49" t="e">
        <f>IF(#REF!="","",#REF!)</f>
        <v>#REF!</v>
      </c>
      <c r="P43" s="49" t="e">
        <f>IF(#REF!="","",#REF!)</f>
        <v>#REF!</v>
      </c>
      <c r="Q43" s="49" t="str">
        <f t="shared" si="3"/>
        <v/>
      </c>
      <c r="R43" s="49" t="e">
        <f>IF(#REF!="","",#REF!)</f>
        <v>#REF!</v>
      </c>
      <c r="S43" s="49" t="e">
        <f>IF(#REF!="","",#REF!)</f>
        <v>#REF!</v>
      </c>
      <c r="T43" s="49" t="e">
        <f>IF(#REF!="","",#REF!)</f>
        <v>#REF!</v>
      </c>
      <c r="U43" s="49" t="str">
        <f t="shared" si="4"/>
        <v/>
      </c>
      <c r="V43" s="49" t="str">
        <f t="shared" si="5"/>
        <v/>
      </c>
      <c r="W43" s="144" t="str">
        <f t="shared" si="6"/>
        <v/>
      </c>
      <c r="X43" s="20"/>
    </row>
    <row r="44" spans="1:24" ht="15.75">
      <c r="A44" s="24">
        <v>32</v>
      </c>
      <c r="B44" s="24" t="str">
        <f>Formatif!B59</f>
        <v/>
      </c>
      <c r="C44" s="50" t="str">
        <f>IF(Formatif!M59="","",Formatif!M59)</f>
        <v/>
      </c>
      <c r="D44" s="50" t="str">
        <f>IF(Formatif!N59="","",Formatif!N59)</f>
        <v/>
      </c>
      <c r="E44" s="50" t="str">
        <f>IF(Formatif!O59="","",Formatif!O59)</f>
        <v/>
      </c>
      <c r="F44" s="50" t="str">
        <f t="shared" si="0"/>
        <v/>
      </c>
      <c r="G44" s="50" t="str">
        <f>IF(Formatif!AI59="","",Formatif!AI59)</f>
        <v/>
      </c>
      <c r="H44" s="50" t="str">
        <f>IF(Formatif!AJ59="","",Formatif!AJ59)</f>
        <v/>
      </c>
      <c r="I44" s="50" t="str">
        <f>IF(Formatif!AK59="","",Formatif!AK59)</f>
        <v/>
      </c>
      <c r="J44" s="50" t="str">
        <f t="shared" si="1"/>
        <v/>
      </c>
      <c r="K44" s="50" t="str">
        <f>IF(Formatif!AV59="","",Formatif!AV59)</f>
        <v/>
      </c>
      <c r="L44" s="50" t="str">
        <f t="shared" si="7"/>
        <v/>
      </c>
      <c r="M44" s="144" t="str">
        <f t="shared" si="2"/>
        <v/>
      </c>
      <c r="N44" s="49" t="e">
        <f>IF(#REF!="","",#REF!)</f>
        <v>#REF!</v>
      </c>
      <c r="O44" s="49" t="e">
        <f>IF(#REF!="","",#REF!)</f>
        <v>#REF!</v>
      </c>
      <c r="P44" s="49" t="e">
        <f>IF(#REF!="","",#REF!)</f>
        <v>#REF!</v>
      </c>
      <c r="Q44" s="49" t="str">
        <f t="shared" si="3"/>
        <v/>
      </c>
      <c r="R44" s="49" t="e">
        <f>IF(#REF!="","",#REF!)</f>
        <v>#REF!</v>
      </c>
      <c r="S44" s="49" t="e">
        <f>IF(#REF!="","",#REF!)</f>
        <v>#REF!</v>
      </c>
      <c r="T44" s="49" t="e">
        <f>IF(#REF!="","",#REF!)</f>
        <v>#REF!</v>
      </c>
      <c r="U44" s="49" t="str">
        <f t="shared" si="4"/>
        <v/>
      </c>
      <c r="V44" s="49" t="str">
        <f t="shared" si="5"/>
        <v/>
      </c>
      <c r="W44" s="144" t="str">
        <f t="shared" si="6"/>
        <v/>
      </c>
      <c r="X44" s="20"/>
    </row>
    <row r="45" spans="1:24" ht="15.75">
      <c r="A45" s="24">
        <v>33</v>
      </c>
      <c r="B45" s="24" t="str">
        <f>Formatif!B60</f>
        <v/>
      </c>
      <c r="C45" s="50" t="str">
        <f>IF(Formatif!M60="","",Formatif!M60)</f>
        <v/>
      </c>
      <c r="D45" s="50" t="str">
        <f>IF(Formatif!N60="","",Formatif!N60)</f>
        <v/>
      </c>
      <c r="E45" s="50" t="str">
        <f>IF(Formatif!O60="","",Formatif!O60)</f>
        <v/>
      </c>
      <c r="F45" s="50" t="str">
        <f t="shared" si="0"/>
        <v/>
      </c>
      <c r="G45" s="50" t="str">
        <f>IF(Formatif!AI60="","",Formatif!AI60)</f>
        <v/>
      </c>
      <c r="H45" s="50" t="str">
        <f>IF(Formatif!AJ60="","",Formatif!AJ60)</f>
        <v/>
      </c>
      <c r="I45" s="50" t="str">
        <f>IF(Formatif!AK60="","",Formatif!AK60)</f>
        <v/>
      </c>
      <c r="J45" s="50" t="str">
        <f t="shared" si="1"/>
        <v/>
      </c>
      <c r="K45" s="50" t="str">
        <f>IF(Formatif!AV60="","",Formatif!AV60)</f>
        <v/>
      </c>
      <c r="L45" s="50" t="str">
        <f t="shared" si="7"/>
        <v/>
      </c>
      <c r="M45" s="144" t="str">
        <f t="shared" si="2"/>
        <v/>
      </c>
      <c r="N45" s="49" t="e">
        <f>IF(#REF!="","",#REF!)</f>
        <v>#REF!</v>
      </c>
      <c r="O45" s="49" t="e">
        <f>IF(#REF!="","",#REF!)</f>
        <v>#REF!</v>
      </c>
      <c r="P45" s="49" t="e">
        <f>IF(#REF!="","",#REF!)</f>
        <v>#REF!</v>
      </c>
      <c r="Q45" s="49" t="str">
        <f t="shared" si="3"/>
        <v/>
      </c>
      <c r="R45" s="49" t="e">
        <f>IF(#REF!="","",#REF!)</f>
        <v>#REF!</v>
      </c>
      <c r="S45" s="49" t="e">
        <f>IF(#REF!="","",#REF!)</f>
        <v>#REF!</v>
      </c>
      <c r="T45" s="49" t="e">
        <f>IF(#REF!="","",#REF!)</f>
        <v>#REF!</v>
      </c>
      <c r="U45" s="49" t="str">
        <f t="shared" si="4"/>
        <v/>
      </c>
      <c r="V45" s="49" t="str">
        <f t="shared" si="5"/>
        <v/>
      </c>
      <c r="W45" s="144" t="str">
        <f t="shared" si="6"/>
        <v/>
      </c>
      <c r="X45" s="20"/>
    </row>
    <row r="46" spans="1:24" ht="15.75">
      <c r="A46" s="24">
        <v>34</v>
      </c>
      <c r="B46" s="24" t="str">
        <f>Formatif!B61</f>
        <v/>
      </c>
      <c r="C46" s="50" t="str">
        <f>IF(Formatif!M61="","",Formatif!M61)</f>
        <v/>
      </c>
      <c r="D46" s="50" t="str">
        <f>IF(Formatif!N61="","",Formatif!N61)</f>
        <v/>
      </c>
      <c r="E46" s="50" t="str">
        <f>IF(Formatif!O61="","",Formatif!O61)</f>
        <v/>
      </c>
      <c r="F46" s="50" t="str">
        <f t="shared" si="0"/>
        <v/>
      </c>
      <c r="G46" s="50" t="str">
        <f>IF(Formatif!AI61="","",Formatif!AI61)</f>
        <v/>
      </c>
      <c r="H46" s="50" t="str">
        <f>IF(Formatif!AJ61="","",Formatif!AJ61)</f>
        <v/>
      </c>
      <c r="I46" s="50" t="str">
        <f>IF(Formatif!AK61="","",Formatif!AK61)</f>
        <v/>
      </c>
      <c r="J46" s="50" t="str">
        <f t="shared" si="1"/>
        <v/>
      </c>
      <c r="K46" s="50" t="str">
        <f>IF(Formatif!AV61="","",Formatif!AV61)</f>
        <v/>
      </c>
      <c r="L46" s="50" t="str">
        <f t="shared" si="7"/>
        <v/>
      </c>
      <c r="M46" s="144" t="str">
        <f t="shared" si="2"/>
        <v/>
      </c>
      <c r="N46" s="49" t="e">
        <f>IF(#REF!="","",#REF!)</f>
        <v>#REF!</v>
      </c>
      <c r="O46" s="49" t="e">
        <f>IF(#REF!="","",#REF!)</f>
        <v>#REF!</v>
      </c>
      <c r="P46" s="49" t="e">
        <f>IF(#REF!="","",#REF!)</f>
        <v>#REF!</v>
      </c>
      <c r="Q46" s="49" t="str">
        <f t="shared" si="3"/>
        <v/>
      </c>
      <c r="R46" s="49" t="e">
        <f>IF(#REF!="","",#REF!)</f>
        <v>#REF!</v>
      </c>
      <c r="S46" s="49" t="e">
        <f>IF(#REF!="","",#REF!)</f>
        <v>#REF!</v>
      </c>
      <c r="T46" s="49" t="e">
        <f>IF(#REF!="","",#REF!)</f>
        <v>#REF!</v>
      </c>
      <c r="U46" s="49" t="str">
        <f t="shared" si="4"/>
        <v/>
      </c>
      <c r="V46" s="49" t="str">
        <f t="shared" si="5"/>
        <v/>
      </c>
      <c r="W46" s="144" t="str">
        <f t="shared" si="6"/>
        <v/>
      </c>
      <c r="X46" s="20"/>
    </row>
    <row r="47" spans="1:24" ht="15.75">
      <c r="A47" s="24">
        <v>35</v>
      </c>
      <c r="B47" s="24" t="str">
        <f>Formatif!B62</f>
        <v/>
      </c>
      <c r="C47" s="50" t="str">
        <f>IF(Formatif!M62="","",Formatif!M62)</f>
        <v/>
      </c>
      <c r="D47" s="50" t="str">
        <f>IF(Formatif!N62="","",Formatif!N62)</f>
        <v/>
      </c>
      <c r="E47" s="50" t="str">
        <f>IF(Formatif!O62="","",Formatif!O62)</f>
        <v/>
      </c>
      <c r="F47" s="50" t="str">
        <f t="shared" si="0"/>
        <v/>
      </c>
      <c r="G47" s="50" t="str">
        <f>IF(Formatif!AI62="","",Formatif!AI62)</f>
        <v/>
      </c>
      <c r="H47" s="50" t="str">
        <f>IF(Formatif!AJ62="","",Formatif!AJ62)</f>
        <v/>
      </c>
      <c r="I47" s="50" t="str">
        <f>IF(Formatif!AK62="","",Formatif!AK62)</f>
        <v/>
      </c>
      <c r="J47" s="50" t="str">
        <f t="shared" si="1"/>
        <v/>
      </c>
      <c r="K47" s="50" t="str">
        <f>IF(Formatif!AV62="","",Formatif!AV62)</f>
        <v/>
      </c>
      <c r="L47" s="50" t="str">
        <f t="shared" si="7"/>
        <v/>
      </c>
      <c r="M47" s="144" t="str">
        <f t="shared" si="2"/>
        <v/>
      </c>
      <c r="N47" s="49" t="e">
        <f>IF(#REF!="","",#REF!)</f>
        <v>#REF!</v>
      </c>
      <c r="O47" s="49" t="e">
        <f>IF(#REF!="","",#REF!)</f>
        <v>#REF!</v>
      </c>
      <c r="P47" s="49" t="e">
        <f>IF(#REF!="","",#REF!)</f>
        <v>#REF!</v>
      </c>
      <c r="Q47" s="49" t="str">
        <f t="shared" si="3"/>
        <v/>
      </c>
      <c r="R47" s="49" t="e">
        <f>IF(#REF!="","",#REF!)</f>
        <v>#REF!</v>
      </c>
      <c r="S47" s="49" t="e">
        <f>IF(#REF!="","",#REF!)</f>
        <v>#REF!</v>
      </c>
      <c r="T47" s="49" t="e">
        <f>IF(#REF!="","",#REF!)</f>
        <v>#REF!</v>
      </c>
      <c r="U47" s="49" t="str">
        <f t="shared" si="4"/>
        <v/>
      </c>
      <c r="V47" s="49" t="str">
        <f t="shared" si="5"/>
        <v/>
      </c>
      <c r="W47" s="144" t="str">
        <f t="shared" si="6"/>
        <v/>
      </c>
      <c r="X47" s="20"/>
    </row>
    <row r="48" spans="1:24">
      <c r="A48" s="24"/>
      <c r="B48" s="9" t="s">
        <v>60</v>
      </c>
      <c r="C48" s="31"/>
      <c r="D48" s="31"/>
      <c r="E48" s="31"/>
      <c r="F48" s="31"/>
      <c r="G48" s="31"/>
      <c r="H48" s="31"/>
      <c r="I48" s="31"/>
      <c r="J48" s="31"/>
      <c r="K48" s="31"/>
      <c r="L48" s="31"/>
      <c r="M48" s="31"/>
      <c r="N48" s="31"/>
      <c r="O48" s="31"/>
      <c r="P48" s="31"/>
      <c r="Q48" s="31"/>
      <c r="R48" s="31"/>
      <c r="S48" s="31"/>
      <c r="T48" s="31"/>
      <c r="U48" s="31"/>
      <c r="V48" s="31"/>
      <c r="W48" s="31"/>
      <c r="X48" s="20"/>
    </row>
    <row r="49" spans="1:24">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c r="A50" s="20"/>
      <c r="B50" s="20" t="s">
        <v>69</v>
      </c>
      <c r="C50" s="20"/>
      <c r="D50" s="20"/>
      <c r="E50" s="20"/>
      <c r="F50" s="20"/>
      <c r="G50" s="20"/>
      <c r="H50" s="20"/>
      <c r="I50" s="20"/>
      <c r="J50" s="20"/>
      <c r="K50" s="20"/>
      <c r="L50" s="20"/>
      <c r="M50" s="20"/>
      <c r="N50" s="20"/>
      <c r="O50" s="20"/>
      <c r="P50" s="20"/>
      <c r="Q50" s="20" t="e">
        <f>#REF!</f>
        <v>#REF!</v>
      </c>
      <c r="R50" s="20"/>
      <c r="S50" s="20"/>
      <c r="T50" s="20"/>
      <c r="U50" s="20"/>
      <c r="V50" s="20"/>
      <c r="W50" s="20"/>
      <c r="X50" s="20"/>
    </row>
    <row r="51" spans="1:24">
      <c r="A51" s="20"/>
      <c r="B51" s="20" t="e">
        <f>#REF!</f>
        <v>#REF!</v>
      </c>
      <c r="C51" s="20"/>
      <c r="D51" s="20"/>
      <c r="E51" s="20"/>
      <c r="F51" s="20"/>
      <c r="G51" s="20"/>
      <c r="H51" s="20"/>
      <c r="I51" s="20"/>
      <c r="J51" s="20"/>
      <c r="K51" s="20"/>
      <c r="L51" s="20"/>
      <c r="M51" s="20"/>
      <c r="N51" s="20"/>
      <c r="O51" s="20"/>
      <c r="P51" s="20"/>
      <c r="Q51" s="20" t="s">
        <v>70</v>
      </c>
      <c r="R51" s="20"/>
      <c r="S51" s="20"/>
      <c r="T51" s="20"/>
      <c r="U51" s="20"/>
      <c r="V51" s="20"/>
      <c r="W51" s="20"/>
      <c r="X51" s="20"/>
    </row>
    <row r="52" spans="1:24">
      <c r="A52" s="20"/>
      <c r="B52" s="20"/>
      <c r="C52" s="20"/>
      <c r="D52" s="20"/>
      <c r="E52" s="20"/>
      <c r="F52" s="20"/>
      <c r="G52" s="20"/>
      <c r="H52" s="20"/>
      <c r="I52" s="20"/>
      <c r="J52" s="20"/>
      <c r="K52" s="20"/>
      <c r="L52" s="20"/>
      <c r="M52" s="20"/>
      <c r="N52" s="20"/>
      <c r="O52" s="20"/>
      <c r="P52" s="20"/>
      <c r="Q52" s="20"/>
      <c r="R52" s="20"/>
      <c r="S52" s="20"/>
      <c r="T52" s="20"/>
      <c r="U52" s="20"/>
      <c r="V52" s="20"/>
      <c r="W52" s="20"/>
      <c r="X52" s="20"/>
    </row>
    <row r="53" spans="1:24">
      <c r="A53" s="20"/>
      <c r="B53" s="20"/>
      <c r="C53" s="20"/>
      <c r="D53" s="20"/>
      <c r="E53" s="20"/>
      <c r="F53" s="20"/>
      <c r="G53" s="20"/>
      <c r="H53" s="20"/>
      <c r="I53" s="20"/>
      <c r="J53" s="20"/>
      <c r="K53" s="20"/>
      <c r="L53" s="20"/>
      <c r="M53" s="20"/>
      <c r="N53" s="20"/>
      <c r="O53" s="20"/>
      <c r="P53" s="20"/>
      <c r="Q53" s="20"/>
      <c r="R53" s="20"/>
      <c r="S53" s="20"/>
      <c r="T53" s="20"/>
      <c r="U53" s="20"/>
      <c r="V53" s="20"/>
      <c r="W53" s="20"/>
      <c r="X53" s="20"/>
    </row>
    <row r="54" spans="1:24">
      <c r="A54" s="20"/>
      <c r="B54" s="20"/>
      <c r="C54" s="20"/>
      <c r="D54" s="20"/>
      <c r="E54" s="20"/>
      <c r="F54" s="20"/>
      <c r="G54" s="20"/>
      <c r="H54" s="20"/>
      <c r="I54" s="20"/>
      <c r="J54" s="20"/>
      <c r="K54" s="20"/>
      <c r="L54" s="20"/>
      <c r="M54" s="20"/>
      <c r="N54" s="20"/>
      <c r="O54" s="20"/>
      <c r="P54" s="20"/>
      <c r="Q54" s="20"/>
      <c r="R54" s="20"/>
      <c r="S54" s="20"/>
      <c r="T54" s="20"/>
      <c r="U54" s="20"/>
      <c r="V54" s="20"/>
      <c r="W54" s="20"/>
      <c r="X54" s="20"/>
    </row>
    <row r="55" spans="1:24">
      <c r="A55" s="20"/>
      <c r="B55" s="20"/>
      <c r="C55" s="20"/>
      <c r="D55" s="20"/>
      <c r="E55" s="20"/>
      <c r="F55" s="20"/>
      <c r="G55" s="20"/>
      <c r="H55" s="20"/>
      <c r="I55" s="20"/>
      <c r="J55" s="20"/>
      <c r="K55" s="20"/>
      <c r="L55" s="20"/>
      <c r="M55" s="20"/>
      <c r="N55" s="20"/>
      <c r="O55" s="20"/>
      <c r="P55" s="20"/>
      <c r="Q55" s="22" t="e">
        <f>#REF!</f>
        <v>#REF!</v>
      </c>
      <c r="R55" s="20"/>
      <c r="S55" s="20"/>
      <c r="T55" s="20"/>
      <c r="U55" s="20"/>
      <c r="V55" s="20"/>
      <c r="W55" s="20"/>
      <c r="X55" s="20"/>
    </row>
    <row r="56" spans="1:24">
      <c r="A56" s="20"/>
      <c r="B56" s="20"/>
      <c r="C56" s="20"/>
      <c r="D56" s="20"/>
      <c r="E56" s="20"/>
      <c r="F56" s="20"/>
      <c r="G56" s="20"/>
      <c r="H56" s="20"/>
      <c r="I56" s="20"/>
      <c r="J56" s="20"/>
      <c r="K56" s="20"/>
      <c r="L56" s="20"/>
      <c r="M56" s="20"/>
      <c r="N56" s="20"/>
      <c r="O56" s="20"/>
      <c r="P56" s="20"/>
      <c r="Q56" s="20" t="e">
        <f>#REF!</f>
        <v>#REF!</v>
      </c>
      <c r="R56" s="20"/>
      <c r="S56" s="20"/>
      <c r="T56" s="20"/>
      <c r="U56" s="20"/>
      <c r="V56" s="20"/>
      <c r="W56" s="20"/>
      <c r="X56" s="20"/>
    </row>
    <row r="57" spans="1:24">
      <c r="A57" s="20"/>
      <c r="B57" s="20"/>
      <c r="C57" s="20"/>
      <c r="D57" s="20"/>
      <c r="E57" s="20"/>
      <c r="F57" s="20"/>
      <c r="G57" s="20"/>
      <c r="H57" s="20"/>
      <c r="I57" s="20"/>
      <c r="J57" s="20"/>
      <c r="K57" s="20"/>
      <c r="L57" s="20"/>
      <c r="M57" s="20"/>
      <c r="N57" s="20"/>
      <c r="O57" s="20"/>
      <c r="P57" s="20"/>
      <c r="Q57" s="20"/>
      <c r="R57" s="20"/>
      <c r="S57" s="20"/>
      <c r="T57" s="20"/>
      <c r="U57" s="20"/>
      <c r="V57" s="20"/>
      <c r="W57" s="20"/>
      <c r="X57" s="20"/>
    </row>
  </sheetData>
  <sheetProtection password="CA29" sheet="1" objects="1" scenarios="1"/>
  <mergeCells count="18">
    <mergeCell ref="B1:W1"/>
    <mergeCell ref="B2:W2"/>
    <mergeCell ref="B3:W3"/>
    <mergeCell ref="B4:W4"/>
    <mergeCell ref="A10:A12"/>
    <mergeCell ref="B10:B12"/>
    <mergeCell ref="C10:M10"/>
    <mergeCell ref="N10:W10"/>
    <mergeCell ref="R11:U11"/>
    <mergeCell ref="V11:V12"/>
    <mergeCell ref="W11:W12"/>
    <mergeCell ref="Y11:AB12"/>
    <mergeCell ref="C11:F11"/>
    <mergeCell ref="G11:J11"/>
    <mergeCell ref="K11:K12"/>
    <mergeCell ref="L11:L12"/>
    <mergeCell ref="M11:M12"/>
    <mergeCell ref="N11:Q11"/>
  </mergeCells>
  <conditionalFormatting sqref="M13:M47">
    <cfRule type="cellIs" dxfId="1" priority="2" operator="greaterThan">
      <formula>0</formula>
    </cfRule>
  </conditionalFormatting>
  <conditionalFormatting sqref="W13:W47">
    <cfRule type="cellIs" dxfId="0" priority="1" operator="greaterThan">
      <formula>0</formula>
    </cfRule>
  </conditionalFormatting>
  <pageMargins left="0.7" right="0.7" top="0.75" bottom="0.75" header="0.3" footer="0.3"/>
  <pageSetup paperSize="10000" orientation="landscape"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RowColHeaders="0" workbookViewId="0"/>
  </sheetViews>
  <sheetFormatPr defaultRowHeight="15"/>
  <cols>
    <col min="1" max="1" width="4.140625" style="179" bestFit="1" customWidth="1"/>
    <col min="2" max="2" width="9.140625" style="179"/>
    <col min="3" max="3" width="1.5703125" style="179" bestFit="1" customWidth="1"/>
    <col min="4" max="5" width="9.140625" style="179"/>
    <col min="6" max="6" width="43.42578125" style="179" customWidth="1"/>
    <col min="7" max="7" width="9.140625" style="179" customWidth="1"/>
    <col min="8" max="8" width="9.7109375" style="179" customWidth="1"/>
    <col min="9" max="16384" width="9.140625" style="179"/>
  </cols>
  <sheetData>
    <row r="1" spans="1:8">
      <c r="B1" s="610" t="e">
        <f>#REF!</f>
        <v>#REF!</v>
      </c>
      <c r="C1" s="611"/>
      <c r="D1" s="611"/>
      <c r="E1" s="611"/>
      <c r="F1" s="611"/>
      <c r="G1" s="611"/>
      <c r="H1" s="612"/>
    </row>
    <row r="2" spans="1:8" ht="31.5">
      <c r="B2" s="613" t="e">
        <f>#REF!</f>
        <v>#REF!</v>
      </c>
      <c r="C2" s="614"/>
      <c r="D2" s="614"/>
      <c r="E2" s="614"/>
      <c r="F2" s="614"/>
      <c r="G2" s="614"/>
      <c r="H2" s="615"/>
    </row>
    <row r="3" spans="1:8">
      <c r="B3" s="616" t="e">
        <f>#REF!</f>
        <v>#REF!</v>
      </c>
      <c r="C3" s="617"/>
      <c r="D3" s="617"/>
      <c r="E3" s="617"/>
      <c r="F3" s="617"/>
      <c r="G3" s="617"/>
      <c r="H3" s="618"/>
    </row>
    <row r="4" spans="1:8" ht="6" customHeight="1">
      <c r="B4" s="180"/>
      <c r="C4" s="180"/>
      <c r="D4" s="180"/>
      <c r="E4" s="180"/>
      <c r="F4" s="180"/>
      <c r="G4" s="180"/>
      <c r="H4" s="180"/>
    </row>
    <row r="5" spans="1:8" ht="21">
      <c r="B5" s="619" t="s">
        <v>156</v>
      </c>
      <c r="C5" s="620"/>
      <c r="D5" s="620"/>
      <c r="E5" s="620"/>
      <c r="F5" s="620"/>
      <c r="G5" s="620"/>
      <c r="H5" s="621"/>
    </row>
    <row r="7" spans="1:8">
      <c r="B7" s="179" t="s">
        <v>1</v>
      </c>
      <c r="C7" s="179" t="s">
        <v>7</v>
      </c>
      <c r="D7" s="189"/>
    </row>
    <row r="8" spans="1:8">
      <c r="B8" s="179" t="s">
        <v>3</v>
      </c>
      <c r="C8" s="179" t="s">
        <v>7</v>
      </c>
      <c r="D8" s="189"/>
    </row>
    <row r="9" spans="1:8">
      <c r="B9" s="179" t="s">
        <v>37</v>
      </c>
      <c r="C9" s="179" t="s">
        <v>7</v>
      </c>
      <c r="D9" s="189"/>
    </row>
    <row r="11" spans="1:8">
      <c r="A11" s="181" t="s">
        <v>128</v>
      </c>
    </row>
    <row r="12" spans="1:8">
      <c r="A12" s="182" t="s">
        <v>129</v>
      </c>
      <c r="B12" s="622" t="s">
        <v>130</v>
      </c>
      <c r="C12" s="623"/>
      <c r="D12" s="623"/>
      <c r="E12" s="623"/>
      <c r="F12" s="624"/>
      <c r="G12" s="183" t="s">
        <v>131</v>
      </c>
      <c r="H12" s="183" t="s">
        <v>132</v>
      </c>
    </row>
    <row r="13" spans="1:8">
      <c r="A13" s="184">
        <v>1</v>
      </c>
      <c r="B13" s="607" t="s">
        <v>133</v>
      </c>
      <c r="C13" s="608"/>
      <c r="D13" s="608"/>
      <c r="E13" s="608"/>
      <c r="F13" s="609"/>
      <c r="G13" s="188"/>
      <c r="H13" s="188"/>
    </row>
    <row r="14" spans="1:8">
      <c r="A14" s="184">
        <v>2</v>
      </c>
      <c r="B14" s="607" t="s">
        <v>134</v>
      </c>
      <c r="C14" s="608"/>
      <c r="D14" s="608"/>
      <c r="E14" s="608"/>
      <c r="F14" s="609"/>
      <c r="G14" s="188"/>
      <c r="H14" s="188"/>
    </row>
    <row r="15" spans="1:8">
      <c r="A15" s="184">
        <v>3</v>
      </c>
      <c r="B15" s="607" t="s">
        <v>135</v>
      </c>
      <c r="C15" s="608"/>
      <c r="D15" s="608"/>
      <c r="E15" s="608"/>
      <c r="F15" s="609"/>
      <c r="G15" s="188"/>
      <c r="H15" s="188"/>
    </row>
    <row r="16" spans="1:8">
      <c r="A16" s="184">
        <v>4</v>
      </c>
      <c r="B16" s="607" t="s">
        <v>136</v>
      </c>
      <c r="C16" s="608"/>
      <c r="D16" s="608"/>
      <c r="E16" s="608"/>
      <c r="F16" s="609"/>
      <c r="G16" s="188"/>
      <c r="H16" s="188"/>
    </row>
    <row r="17" spans="1:8">
      <c r="A17" s="184">
        <v>5</v>
      </c>
      <c r="B17" s="607" t="s">
        <v>137</v>
      </c>
      <c r="C17" s="608"/>
      <c r="D17" s="608"/>
      <c r="E17" s="608"/>
      <c r="F17" s="609"/>
      <c r="G17" s="188"/>
      <c r="H17" s="188"/>
    </row>
    <row r="18" spans="1:8">
      <c r="A18" s="184">
        <v>6</v>
      </c>
      <c r="B18" s="607" t="s">
        <v>138</v>
      </c>
      <c r="C18" s="608"/>
      <c r="D18" s="608"/>
      <c r="E18" s="608"/>
      <c r="F18" s="609"/>
      <c r="G18" s="188"/>
      <c r="H18" s="188"/>
    </row>
    <row r="19" spans="1:8">
      <c r="A19" s="184">
        <v>7</v>
      </c>
      <c r="B19" s="607" t="s">
        <v>139</v>
      </c>
      <c r="C19" s="608"/>
      <c r="D19" s="608"/>
      <c r="E19" s="608"/>
      <c r="F19" s="609"/>
      <c r="G19" s="188"/>
      <c r="H19" s="188"/>
    </row>
    <row r="20" spans="1:8">
      <c r="A20" s="184">
        <v>8</v>
      </c>
      <c r="B20" s="607" t="s">
        <v>140</v>
      </c>
      <c r="C20" s="608"/>
      <c r="D20" s="608"/>
      <c r="E20" s="608"/>
      <c r="F20" s="609"/>
      <c r="G20" s="188"/>
      <c r="H20" s="188"/>
    </row>
    <row r="21" spans="1:8">
      <c r="A21" s="184">
        <v>9</v>
      </c>
      <c r="B21" s="607" t="s">
        <v>141</v>
      </c>
      <c r="C21" s="608"/>
      <c r="D21" s="608"/>
      <c r="E21" s="608"/>
      <c r="F21" s="609"/>
      <c r="G21" s="188"/>
      <c r="H21" s="188"/>
    </row>
    <row r="22" spans="1:8">
      <c r="A22" s="184">
        <v>10</v>
      </c>
      <c r="B22" s="607" t="s">
        <v>142</v>
      </c>
      <c r="C22" s="608"/>
      <c r="D22" s="608"/>
      <c r="E22" s="608"/>
      <c r="F22" s="609"/>
      <c r="G22" s="188"/>
      <c r="H22" s="188"/>
    </row>
    <row r="23" spans="1:8">
      <c r="A23" s="184">
        <v>11</v>
      </c>
      <c r="B23" s="604"/>
      <c r="C23" s="605"/>
      <c r="D23" s="605"/>
      <c r="E23" s="605"/>
      <c r="F23" s="606"/>
      <c r="G23" s="188"/>
      <c r="H23" s="188"/>
    </row>
    <row r="24" spans="1:8">
      <c r="A24" s="184">
        <v>12</v>
      </c>
      <c r="B24" s="604"/>
      <c r="C24" s="605"/>
      <c r="D24" s="605"/>
      <c r="E24" s="605"/>
      <c r="F24" s="606"/>
      <c r="G24" s="188"/>
      <c r="H24" s="188"/>
    </row>
    <row r="25" spans="1:8">
      <c r="A25" s="184">
        <v>13</v>
      </c>
      <c r="B25" s="604"/>
      <c r="C25" s="605"/>
      <c r="D25" s="605"/>
      <c r="E25" s="605"/>
      <c r="F25" s="606"/>
      <c r="G25" s="188"/>
      <c r="H25" s="188"/>
    </row>
    <row r="26" spans="1:8">
      <c r="A26" s="184">
        <v>14</v>
      </c>
      <c r="B26" s="604"/>
      <c r="C26" s="605"/>
      <c r="D26" s="605"/>
      <c r="E26" s="605"/>
      <c r="F26" s="606"/>
      <c r="G26" s="188"/>
      <c r="H26" s="188"/>
    </row>
    <row r="27" spans="1:8">
      <c r="A27" s="184">
        <v>15</v>
      </c>
      <c r="B27" s="604"/>
      <c r="C27" s="605"/>
      <c r="D27" s="605"/>
      <c r="E27" s="605"/>
      <c r="F27" s="606"/>
      <c r="G27" s="188"/>
      <c r="H27" s="188"/>
    </row>
    <row r="28" spans="1:8">
      <c r="A28" s="184">
        <v>16</v>
      </c>
      <c r="B28" s="604"/>
      <c r="C28" s="605"/>
      <c r="D28" s="605"/>
      <c r="E28" s="605"/>
      <c r="F28" s="606"/>
      <c r="G28" s="188"/>
      <c r="H28" s="188"/>
    </row>
    <row r="29" spans="1:8">
      <c r="A29" s="184">
        <v>17</v>
      </c>
      <c r="B29" s="604"/>
      <c r="C29" s="605"/>
      <c r="D29" s="605"/>
      <c r="E29" s="605"/>
      <c r="F29" s="606"/>
      <c r="G29" s="188"/>
      <c r="H29" s="188"/>
    </row>
    <row r="30" spans="1:8">
      <c r="A30" s="184">
        <v>18</v>
      </c>
      <c r="B30" s="604"/>
      <c r="C30" s="605"/>
      <c r="D30" s="605"/>
      <c r="E30" s="605"/>
      <c r="F30" s="606"/>
      <c r="G30" s="188"/>
      <c r="H30" s="188"/>
    </row>
    <row r="31" spans="1:8">
      <c r="A31" s="184">
        <v>19</v>
      </c>
      <c r="B31" s="604"/>
      <c r="C31" s="605"/>
      <c r="D31" s="605"/>
      <c r="E31" s="605"/>
      <c r="F31" s="606"/>
      <c r="G31" s="188"/>
      <c r="H31" s="188"/>
    </row>
    <row r="32" spans="1:8">
      <c r="A32" s="184">
        <v>20</v>
      </c>
      <c r="B32" s="604"/>
      <c r="C32" s="605"/>
      <c r="D32" s="605"/>
      <c r="E32" s="605"/>
      <c r="F32" s="606"/>
      <c r="G32" s="188"/>
      <c r="H32" s="188"/>
    </row>
    <row r="33" spans="1:8">
      <c r="A33" s="184">
        <v>21</v>
      </c>
      <c r="B33" s="604"/>
      <c r="C33" s="605"/>
      <c r="D33" s="605"/>
      <c r="E33" s="605"/>
      <c r="F33" s="606"/>
      <c r="G33" s="188"/>
      <c r="H33" s="188"/>
    </row>
    <row r="34" spans="1:8">
      <c r="A34" s="184">
        <v>22</v>
      </c>
      <c r="B34" s="604"/>
      <c r="C34" s="605"/>
      <c r="D34" s="605"/>
      <c r="E34" s="605"/>
      <c r="F34" s="606"/>
      <c r="G34" s="188"/>
      <c r="H34" s="188"/>
    </row>
    <row r="35" spans="1:8">
      <c r="A35" s="184">
        <v>23</v>
      </c>
      <c r="B35" s="604"/>
      <c r="C35" s="605"/>
      <c r="D35" s="605"/>
      <c r="E35" s="605"/>
      <c r="F35" s="606"/>
      <c r="G35" s="188"/>
      <c r="H35" s="188"/>
    </row>
    <row r="36" spans="1:8">
      <c r="A36" s="184">
        <v>24</v>
      </c>
      <c r="B36" s="604"/>
      <c r="C36" s="605"/>
      <c r="D36" s="605"/>
      <c r="E36" s="605"/>
      <c r="F36" s="606"/>
      <c r="G36" s="188"/>
      <c r="H36" s="188"/>
    </row>
    <row r="37" spans="1:8">
      <c r="A37" s="184">
        <v>25</v>
      </c>
      <c r="B37" s="604"/>
      <c r="C37" s="605"/>
      <c r="D37" s="605"/>
      <c r="E37" s="605"/>
      <c r="F37" s="606"/>
      <c r="G37" s="188"/>
      <c r="H37" s="188"/>
    </row>
    <row r="38" spans="1:8">
      <c r="A38" s="184">
        <v>26</v>
      </c>
      <c r="B38" s="604"/>
      <c r="C38" s="605"/>
      <c r="D38" s="605"/>
      <c r="E38" s="605"/>
      <c r="F38" s="606"/>
      <c r="G38" s="188"/>
      <c r="H38" s="188"/>
    </row>
    <row r="39" spans="1:8">
      <c r="A39" s="184">
        <v>27</v>
      </c>
      <c r="B39" s="604"/>
      <c r="C39" s="605"/>
      <c r="D39" s="605"/>
      <c r="E39" s="605"/>
      <c r="F39" s="606"/>
      <c r="G39" s="188"/>
      <c r="H39" s="188"/>
    </row>
    <row r="40" spans="1:8">
      <c r="A40" s="184">
        <v>28</v>
      </c>
      <c r="B40" s="604"/>
      <c r="C40" s="605"/>
      <c r="D40" s="605"/>
      <c r="E40" s="605"/>
      <c r="F40" s="606"/>
      <c r="G40" s="188"/>
      <c r="H40" s="188"/>
    </row>
    <row r="41" spans="1:8">
      <c r="A41" s="184">
        <v>29</v>
      </c>
      <c r="B41" s="604"/>
      <c r="C41" s="605"/>
      <c r="D41" s="605"/>
      <c r="E41" s="605"/>
      <c r="F41" s="606"/>
      <c r="G41" s="188"/>
      <c r="H41" s="188"/>
    </row>
    <row r="42" spans="1:8">
      <c r="A42" s="184">
        <v>30</v>
      </c>
      <c r="B42" s="604"/>
      <c r="C42" s="605"/>
      <c r="D42" s="605"/>
      <c r="E42" s="605"/>
      <c r="F42" s="606"/>
      <c r="G42" s="188"/>
      <c r="H42" s="188"/>
    </row>
    <row r="43" spans="1:8">
      <c r="A43" s="184">
        <v>31</v>
      </c>
      <c r="B43" s="604"/>
      <c r="C43" s="605"/>
      <c r="D43" s="605"/>
      <c r="E43" s="605"/>
      <c r="F43" s="606"/>
      <c r="G43" s="188"/>
      <c r="H43" s="188"/>
    </row>
    <row r="44" spans="1:8">
      <c r="A44" s="184">
        <v>32</v>
      </c>
      <c r="B44" s="604"/>
      <c r="C44" s="605"/>
      <c r="D44" s="605"/>
      <c r="E44" s="605"/>
      <c r="F44" s="606"/>
      <c r="G44" s="188"/>
      <c r="H44" s="188"/>
    </row>
    <row r="45" spans="1:8">
      <c r="A45" s="184">
        <v>33</v>
      </c>
      <c r="B45" s="604"/>
      <c r="C45" s="605"/>
      <c r="D45" s="605"/>
      <c r="E45" s="605"/>
      <c r="F45" s="606"/>
      <c r="G45" s="188"/>
      <c r="H45" s="188"/>
    </row>
    <row r="46" spans="1:8">
      <c r="A46" s="184">
        <v>34</v>
      </c>
      <c r="B46" s="604"/>
      <c r="C46" s="605"/>
      <c r="D46" s="605"/>
      <c r="E46" s="605"/>
      <c r="F46" s="606"/>
      <c r="G46" s="188"/>
      <c r="H46" s="188"/>
    </row>
    <row r="47" spans="1:8">
      <c r="A47" s="184">
        <v>35</v>
      </c>
      <c r="B47" s="604"/>
      <c r="C47" s="605"/>
      <c r="D47" s="605"/>
      <c r="E47" s="605"/>
      <c r="F47" s="606"/>
      <c r="G47" s="188"/>
      <c r="H47" s="188"/>
    </row>
    <row r="49" spans="2:2">
      <c r="B49" s="179" t="s">
        <v>143</v>
      </c>
    </row>
  </sheetData>
  <sheetProtection password="CA29" sheet="1" objects="1" scenarios="1"/>
  <mergeCells count="40">
    <mergeCell ref="B13:F13"/>
    <mergeCell ref="B1:H1"/>
    <mergeCell ref="B2:H2"/>
    <mergeCell ref="B3:H3"/>
    <mergeCell ref="B5:H5"/>
    <mergeCell ref="B12:F12"/>
    <mergeCell ref="B25:F25"/>
    <mergeCell ref="B14:F14"/>
    <mergeCell ref="B15:F15"/>
    <mergeCell ref="B16:F16"/>
    <mergeCell ref="B17:F17"/>
    <mergeCell ref="B18:F18"/>
    <mergeCell ref="B19:F19"/>
    <mergeCell ref="B20:F20"/>
    <mergeCell ref="B21:F21"/>
    <mergeCell ref="B22:F22"/>
    <mergeCell ref="B23:F23"/>
    <mergeCell ref="B24:F24"/>
    <mergeCell ref="B37:F37"/>
    <mergeCell ref="B26:F26"/>
    <mergeCell ref="B27:F27"/>
    <mergeCell ref="B28:F28"/>
    <mergeCell ref="B29:F29"/>
    <mergeCell ref="B30:F30"/>
    <mergeCell ref="B31:F31"/>
    <mergeCell ref="B32:F32"/>
    <mergeCell ref="B33:F33"/>
    <mergeCell ref="B34:F34"/>
    <mergeCell ref="B35:F35"/>
    <mergeCell ref="B36:F36"/>
    <mergeCell ref="B44:F44"/>
    <mergeCell ref="B45:F45"/>
    <mergeCell ref="B46:F46"/>
    <mergeCell ref="B47:F47"/>
    <mergeCell ref="B38:F38"/>
    <mergeCell ref="B39:F39"/>
    <mergeCell ref="B40:F40"/>
    <mergeCell ref="B41:F41"/>
    <mergeCell ref="B42:F42"/>
    <mergeCell ref="B43:F43"/>
  </mergeCells>
  <printOptions horizontalCentered="1"/>
  <pageMargins left="0.25" right="0.25" top="0.75" bottom="0.75" header="0.3" footer="0.3"/>
  <pageSetup paperSize="768"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RowColHeaders="0" workbookViewId="0"/>
  </sheetViews>
  <sheetFormatPr defaultRowHeight="15"/>
  <cols>
    <col min="1" max="1" width="4.140625" style="179" bestFit="1" customWidth="1"/>
    <col min="2" max="2" width="9.140625" style="179"/>
    <col min="3" max="3" width="1.5703125" style="179" bestFit="1" customWidth="1"/>
    <col min="4" max="5" width="9.140625" style="179"/>
    <col min="6" max="6" width="42.28515625" style="179" customWidth="1"/>
    <col min="7" max="10" width="5.7109375" style="179" customWidth="1"/>
    <col min="11" max="16384" width="9.140625" style="179"/>
  </cols>
  <sheetData>
    <row r="1" spans="1:10">
      <c r="B1" s="610" t="e">
        <f>#REF!</f>
        <v>#REF!</v>
      </c>
      <c r="C1" s="611"/>
      <c r="D1" s="611"/>
      <c r="E1" s="611"/>
      <c r="F1" s="611"/>
      <c r="G1" s="611"/>
      <c r="H1" s="612"/>
    </row>
    <row r="2" spans="1:10" ht="31.5">
      <c r="B2" s="613" t="e">
        <f>#REF!</f>
        <v>#REF!</v>
      </c>
      <c r="C2" s="614"/>
      <c r="D2" s="614"/>
      <c r="E2" s="614"/>
      <c r="F2" s="614"/>
      <c r="G2" s="614"/>
      <c r="H2" s="615"/>
    </row>
    <row r="3" spans="1:10">
      <c r="B3" s="616" t="e">
        <f>#REF!</f>
        <v>#REF!</v>
      </c>
      <c r="C3" s="617"/>
      <c r="D3" s="617"/>
      <c r="E3" s="617"/>
      <c r="F3" s="617"/>
      <c r="G3" s="617"/>
      <c r="H3" s="618"/>
    </row>
    <row r="4" spans="1:10" ht="6" customHeight="1">
      <c r="B4" s="180"/>
      <c r="C4" s="180"/>
      <c r="D4" s="180"/>
      <c r="E4" s="180"/>
      <c r="F4" s="180"/>
      <c r="G4" s="180"/>
      <c r="H4" s="180"/>
    </row>
    <row r="5" spans="1:10" ht="21">
      <c r="B5" s="619" t="s">
        <v>157</v>
      </c>
      <c r="C5" s="620"/>
      <c r="D5" s="620"/>
      <c r="E5" s="620"/>
      <c r="F5" s="620"/>
      <c r="G5" s="620"/>
      <c r="H5" s="621"/>
    </row>
    <row r="6" spans="1:10" ht="6.75" customHeight="1"/>
    <row r="7" spans="1:10">
      <c r="A7"/>
      <c r="B7" t="s">
        <v>1</v>
      </c>
      <c r="C7" t="s">
        <v>7</v>
      </c>
      <c r="D7" s="189"/>
    </row>
    <row r="8" spans="1:10">
      <c r="A8"/>
      <c r="B8" t="s">
        <v>3</v>
      </c>
      <c r="C8" t="s">
        <v>7</v>
      </c>
      <c r="D8" s="189"/>
    </row>
    <row r="9" spans="1:10">
      <c r="A9"/>
      <c r="B9" t="s">
        <v>37</v>
      </c>
      <c r="C9" t="s">
        <v>7</v>
      </c>
      <c r="D9" s="189"/>
    </row>
    <row r="10" spans="1:10">
      <c r="A10"/>
      <c r="B10"/>
      <c r="C10"/>
    </row>
    <row r="11" spans="1:10" ht="33" customHeight="1">
      <c r="A11" s="627" t="s">
        <v>144</v>
      </c>
      <c r="B11" s="627"/>
      <c r="C11" s="627"/>
      <c r="D11" s="627"/>
      <c r="E11" s="627"/>
      <c r="F11" s="627"/>
      <c r="G11" s="627"/>
      <c r="H11" s="627"/>
      <c r="I11" s="627"/>
      <c r="J11" s="627"/>
    </row>
    <row r="12" spans="1:10">
      <c r="A12" s="185" t="s">
        <v>129</v>
      </c>
      <c r="B12" s="628" t="s">
        <v>130</v>
      </c>
      <c r="C12" s="628"/>
      <c r="D12" s="628"/>
      <c r="E12" s="628"/>
      <c r="F12" s="628"/>
      <c r="G12" s="186">
        <v>1</v>
      </c>
      <c r="H12" s="186">
        <v>2</v>
      </c>
      <c r="I12" s="186">
        <v>3</v>
      </c>
      <c r="J12" s="186">
        <v>4</v>
      </c>
    </row>
    <row r="13" spans="1:10">
      <c r="A13" s="184">
        <v>1</v>
      </c>
      <c r="B13" s="625" t="s">
        <v>133</v>
      </c>
      <c r="C13" s="625"/>
      <c r="D13" s="625"/>
      <c r="E13" s="625"/>
      <c r="F13" s="625"/>
      <c r="G13" s="190"/>
      <c r="H13" s="190"/>
      <c r="I13" s="188"/>
      <c r="J13" s="188"/>
    </row>
    <row r="14" spans="1:10">
      <c r="A14" s="184">
        <v>2</v>
      </c>
      <c r="B14" s="625" t="s">
        <v>134</v>
      </c>
      <c r="C14" s="625"/>
      <c r="D14" s="625"/>
      <c r="E14" s="625"/>
      <c r="F14" s="625"/>
      <c r="G14" s="188"/>
      <c r="H14" s="188"/>
      <c r="I14" s="188"/>
      <c r="J14" s="188"/>
    </row>
    <row r="15" spans="1:10">
      <c r="A15" s="184">
        <v>3</v>
      </c>
      <c r="B15" s="625" t="s">
        <v>135</v>
      </c>
      <c r="C15" s="625"/>
      <c r="D15" s="625"/>
      <c r="E15" s="625"/>
      <c r="F15" s="625"/>
      <c r="G15" s="188"/>
      <c r="H15" s="188"/>
      <c r="I15" s="188"/>
      <c r="J15" s="188"/>
    </row>
    <row r="16" spans="1:10">
      <c r="A16" s="184">
        <v>4</v>
      </c>
      <c r="B16" s="625" t="s">
        <v>136</v>
      </c>
      <c r="C16" s="625"/>
      <c r="D16" s="625"/>
      <c r="E16" s="625"/>
      <c r="F16" s="625"/>
      <c r="G16" s="188"/>
      <c r="H16" s="188"/>
      <c r="I16" s="188"/>
      <c r="J16" s="188"/>
    </row>
    <row r="17" spans="1:10">
      <c r="A17" s="184">
        <v>5</v>
      </c>
      <c r="B17" s="625" t="s">
        <v>137</v>
      </c>
      <c r="C17" s="625"/>
      <c r="D17" s="625"/>
      <c r="E17" s="625"/>
      <c r="F17" s="625"/>
      <c r="G17" s="188"/>
      <c r="H17" s="188"/>
      <c r="I17" s="188"/>
      <c r="J17" s="188"/>
    </row>
    <row r="18" spans="1:10">
      <c r="A18" s="184">
        <v>6</v>
      </c>
      <c r="B18" s="625" t="s">
        <v>138</v>
      </c>
      <c r="C18" s="625"/>
      <c r="D18" s="625"/>
      <c r="E18" s="625"/>
      <c r="F18" s="625"/>
      <c r="G18" s="188"/>
      <c r="H18" s="188"/>
      <c r="I18" s="188"/>
      <c r="J18" s="188"/>
    </row>
    <row r="19" spans="1:10">
      <c r="A19" s="184">
        <v>7</v>
      </c>
      <c r="B19" s="625" t="s">
        <v>139</v>
      </c>
      <c r="C19" s="625"/>
      <c r="D19" s="625"/>
      <c r="E19" s="625"/>
      <c r="F19" s="625"/>
      <c r="G19" s="188"/>
      <c r="H19" s="188"/>
      <c r="I19" s="188"/>
      <c r="J19" s="188"/>
    </row>
    <row r="20" spans="1:10">
      <c r="A20" s="184">
        <v>8</v>
      </c>
      <c r="B20" s="625" t="s">
        <v>140</v>
      </c>
      <c r="C20" s="625"/>
      <c r="D20" s="625"/>
      <c r="E20" s="625"/>
      <c r="F20" s="625"/>
      <c r="G20" s="188"/>
      <c r="H20" s="188"/>
      <c r="I20" s="188"/>
      <c r="J20" s="188"/>
    </row>
    <row r="21" spans="1:10">
      <c r="A21" s="184">
        <v>9</v>
      </c>
      <c r="B21" s="625" t="s">
        <v>141</v>
      </c>
      <c r="C21" s="625"/>
      <c r="D21" s="625"/>
      <c r="E21" s="625"/>
      <c r="F21" s="625"/>
      <c r="G21" s="188"/>
      <c r="H21" s="188"/>
      <c r="I21" s="188"/>
      <c r="J21" s="188"/>
    </row>
    <row r="22" spans="1:10">
      <c r="A22" s="184">
        <v>10</v>
      </c>
      <c r="B22" s="625" t="s">
        <v>142</v>
      </c>
      <c r="C22" s="625"/>
      <c r="D22" s="625"/>
      <c r="E22" s="625"/>
      <c r="F22" s="625"/>
      <c r="G22" s="188"/>
      <c r="H22" s="188"/>
      <c r="I22" s="188"/>
      <c r="J22" s="188"/>
    </row>
    <row r="23" spans="1:10">
      <c r="A23" s="184">
        <v>11</v>
      </c>
      <c r="B23" s="626"/>
      <c r="C23" s="626"/>
      <c r="D23" s="626"/>
      <c r="E23" s="626"/>
      <c r="F23" s="626"/>
      <c r="G23" s="188"/>
      <c r="H23" s="188"/>
      <c r="I23" s="188"/>
      <c r="J23" s="188"/>
    </row>
    <row r="24" spans="1:10">
      <c r="A24" s="184">
        <v>12</v>
      </c>
      <c r="B24" s="626"/>
      <c r="C24" s="626"/>
      <c r="D24" s="626"/>
      <c r="E24" s="626"/>
      <c r="F24" s="626"/>
      <c r="G24" s="188"/>
      <c r="H24" s="188"/>
      <c r="I24" s="188"/>
      <c r="J24" s="188"/>
    </row>
    <row r="25" spans="1:10">
      <c r="A25" s="184">
        <v>13</v>
      </c>
      <c r="B25" s="604"/>
      <c r="C25" s="605"/>
      <c r="D25" s="605"/>
      <c r="E25" s="605"/>
      <c r="F25" s="606"/>
      <c r="G25" s="188"/>
      <c r="H25" s="188"/>
      <c r="I25" s="188"/>
      <c r="J25" s="188"/>
    </row>
    <row r="26" spans="1:10">
      <c r="A26" s="184">
        <v>14</v>
      </c>
      <c r="B26" s="604"/>
      <c r="C26" s="605"/>
      <c r="D26" s="605"/>
      <c r="E26" s="605"/>
      <c r="F26" s="606"/>
      <c r="G26" s="188"/>
      <c r="H26" s="188"/>
      <c r="I26" s="188"/>
      <c r="J26" s="188"/>
    </row>
    <row r="27" spans="1:10">
      <c r="A27" s="184">
        <v>15</v>
      </c>
      <c r="B27" s="604"/>
      <c r="C27" s="605"/>
      <c r="D27" s="605"/>
      <c r="E27" s="605"/>
      <c r="F27" s="606"/>
      <c r="G27" s="188"/>
      <c r="H27" s="188"/>
      <c r="I27" s="188"/>
      <c r="J27" s="188"/>
    </row>
    <row r="28" spans="1:10">
      <c r="A28" s="184">
        <v>16</v>
      </c>
      <c r="B28" s="604"/>
      <c r="C28" s="605"/>
      <c r="D28" s="605"/>
      <c r="E28" s="605"/>
      <c r="F28" s="606"/>
      <c r="G28" s="188"/>
      <c r="H28" s="188"/>
      <c r="I28" s="188"/>
      <c r="J28" s="188"/>
    </row>
    <row r="29" spans="1:10">
      <c r="A29" s="184">
        <v>17</v>
      </c>
      <c r="B29" s="604"/>
      <c r="C29" s="605"/>
      <c r="D29" s="605"/>
      <c r="E29" s="605"/>
      <c r="F29" s="606"/>
      <c r="G29" s="188"/>
      <c r="H29" s="188"/>
      <c r="I29" s="188"/>
      <c r="J29" s="188"/>
    </row>
    <row r="30" spans="1:10">
      <c r="A30" s="184">
        <v>18</v>
      </c>
      <c r="B30" s="604"/>
      <c r="C30" s="605"/>
      <c r="D30" s="605"/>
      <c r="E30" s="605"/>
      <c r="F30" s="606"/>
      <c r="G30" s="188"/>
      <c r="H30" s="188"/>
      <c r="I30" s="188"/>
      <c r="J30" s="188"/>
    </row>
    <row r="31" spans="1:10">
      <c r="A31" s="184">
        <v>19</v>
      </c>
      <c r="B31" s="604"/>
      <c r="C31" s="605"/>
      <c r="D31" s="605"/>
      <c r="E31" s="605"/>
      <c r="F31" s="606"/>
      <c r="G31" s="188"/>
      <c r="H31" s="188"/>
      <c r="I31" s="188"/>
      <c r="J31" s="188"/>
    </row>
    <row r="32" spans="1:10">
      <c r="A32" s="184">
        <v>20</v>
      </c>
      <c r="B32" s="604"/>
      <c r="C32" s="605"/>
      <c r="D32" s="605"/>
      <c r="E32" s="605"/>
      <c r="F32" s="606"/>
      <c r="G32" s="188"/>
      <c r="H32" s="188"/>
      <c r="I32" s="188"/>
      <c r="J32" s="188"/>
    </row>
    <row r="33" spans="1:10">
      <c r="A33" s="184">
        <v>21</v>
      </c>
      <c r="B33" s="604"/>
      <c r="C33" s="605"/>
      <c r="D33" s="605"/>
      <c r="E33" s="605"/>
      <c r="F33" s="606"/>
      <c r="G33" s="188"/>
      <c r="H33" s="188"/>
      <c r="I33" s="188"/>
      <c r="J33" s="188"/>
    </row>
    <row r="34" spans="1:10">
      <c r="A34" s="184">
        <v>22</v>
      </c>
      <c r="B34" s="604"/>
      <c r="C34" s="605"/>
      <c r="D34" s="605"/>
      <c r="E34" s="605"/>
      <c r="F34" s="606"/>
      <c r="G34" s="188"/>
      <c r="H34" s="188"/>
      <c r="I34" s="188"/>
      <c r="J34" s="188"/>
    </row>
    <row r="35" spans="1:10">
      <c r="A35" s="184">
        <v>23</v>
      </c>
      <c r="B35" s="604"/>
      <c r="C35" s="605"/>
      <c r="D35" s="605"/>
      <c r="E35" s="605"/>
      <c r="F35" s="606"/>
      <c r="G35" s="188"/>
      <c r="H35" s="188"/>
      <c r="I35" s="188"/>
      <c r="J35" s="188"/>
    </row>
    <row r="36" spans="1:10">
      <c r="A36" s="184">
        <v>24</v>
      </c>
      <c r="B36" s="604"/>
      <c r="C36" s="605"/>
      <c r="D36" s="605"/>
      <c r="E36" s="605"/>
      <c r="F36" s="606"/>
      <c r="G36" s="188"/>
      <c r="H36" s="188"/>
      <c r="I36" s="188"/>
      <c r="J36" s="188"/>
    </row>
    <row r="37" spans="1:10">
      <c r="A37" s="184">
        <v>25</v>
      </c>
      <c r="B37" s="604"/>
      <c r="C37" s="605"/>
      <c r="D37" s="605"/>
      <c r="E37" s="605"/>
      <c r="F37" s="606"/>
      <c r="G37" s="188"/>
      <c r="H37" s="188"/>
      <c r="I37" s="188"/>
      <c r="J37" s="188"/>
    </row>
    <row r="38" spans="1:10">
      <c r="A38" s="184">
        <v>26</v>
      </c>
      <c r="B38" s="604"/>
      <c r="C38" s="605"/>
      <c r="D38" s="605"/>
      <c r="E38" s="605"/>
      <c r="F38" s="606"/>
      <c r="G38" s="188"/>
      <c r="H38" s="188"/>
      <c r="I38" s="188"/>
      <c r="J38" s="188"/>
    </row>
    <row r="39" spans="1:10">
      <c r="A39" s="184">
        <v>27</v>
      </c>
      <c r="B39" s="604"/>
      <c r="C39" s="605"/>
      <c r="D39" s="605"/>
      <c r="E39" s="605"/>
      <c r="F39" s="606"/>
      <c r="G39" s="188"/>
      <c r="H39" s="188"/>
      <c r="I39" s="188"/>
      <c r="J39" s="188"/>
    </row>
    <row r="40" spans="1:10">
      <c r="A40" s="184">
        <v>28</v>
      </c>
      <c r="B40" s="604"/>
      <c r="C40" s="605"/>
      <c r="D40" s="605"/>
      <c r="E40" s="605"/>
      <c r="F40" s="606"/>
      <c r="G40" s="188"/>
      <c r="H40" s="188"/>
      <c r="I40" s="188"/>
      <c r="J40" s="188"/>
    </row>
    <row r="41" spans="1:10">
      <c r="A41" s="184">
        <v>29</v>
      </c>
      <c r="B41" s="604"/>
      <c r="C41" s="605"/>
      <c r="D41" s="605"/>
      <c r="E41" s="605"/>
      <c r="F41" s="606"/>
      <c r="G41" s="188"/>
      <c r="H41" s="188"/>
      <c r="I41" s="188"/>
      <c r="J41" s="188"/>
    </row>
    <row r="42" spans="1:10">
      <c r="A42" s="184">
        <v>30</v>
      </c>
      <c r="B42" s="604"/>
      <c r="C42" s="605"/>
      <c r="D42" s="605"/>
      <c r="E42" s="605"/>
      <c r="F42" s="606"/>
      <c r="G42" s="188"/>
      <c r="H42" s="188"/>
      <c r="I42" s="188"/>
      <c r="J42" s="188"/>
    </row>
    <row r="43" spans="1:10">
      <c r="A43" s="184">
        <v>31</v>
      </c>
      <c r="B43" s="604"/>
      <c r="C43" s="605"/>
      <c r="D43" s="605"/>
      <c r="E43" s="605"/>
      <c r="F43" s="606"/>
      <c r="G43" s="188"/>
      <c r="H43" s="188"/>
      <c r="I43" s="188"/>
      <c r="J43" s="188"/>
    </row>
    <row r="44" spans="1:10">
      <c r="A44" s="184">
        <v>32</v>
      </c>
      <c r="B44" s="604"/>
      <c r="C44" s="605"/>
      <c r="D44" s="605"/>
      <c r="E44" s="605"/>
      <c r="F44" s="606"/>
      <c r="G44" s="188"/>
      <c r="H44" s="188"/>
      <c r="I44" s="188"/>
      <c r="J44" s="188"/>
    </row>
    <row r="45" spans="1:10">
      <c r="A45" s="184">
        <v>33</v>
      </c>
      <c r="B45" s="604"/>
      <c r="C45" s="605"/>
      <c r="D45" s="605"/>
      <c r="E45" s="605"/>
      <c r="F45" s="606"/>
      <c r="G45" s="188"/>
      <c r="H45" s="188"/>
      <c r="I45" s="188"/>
      <c r="J45" s="188"/>
    </row>
    <row r="46" spans="1:10">
      <c r="A46" s="184">
        <v>34</v>
      </c>
      <c r="B46" s="604"/>
      <c r="C46" s="605"/>
      <c r="D46" s="605"/>
      <c r="E46" s="605"/>
      <c r="F46" s="606"/>
      <c r="G46" s="188"/>
      <c r="H46" s="188"/>
      <c r="I46" s="188"/>
      <c r="J46" s="188"/>
    </row>
    <row r="47" spans="1:10">
      <c r="A47" s="184">
        <v>35</v>
      </c>
      <c r="B47" s="604"/>
      <c r="C47" s="605"/>
      <c r="D47" s="605"/>
      <c r="E47" s="605"/>
      <c r="F47" s="606"/>
      <c r="G47" s="188"/>
      <c r="H47" s="188"/>
      <c r="I47" s="188"/>
      <c r="J47" s="188"/>
    </row>
    <row r="49" spans="2:2">
      <c r="B49" s="179" t="s">
        <v>143</v>
      </c>
    </row>
  </sheetData>
  <sheetProtection password="CA29" sheet="1" objects="1" scenarios="1"/>
  <mergeCells count="41">
    <mergeCell ref="B18:F18"/>
    <mergeCell ref="B1:H1"/>
    <mergeCell ref="B2:H2"/>
    <mergeCell ref="B3:H3"/>
    <mergeCell ref="B5:H5"/>
    <mergeCell ref="A11:J11"/>
    <mergeCell ref="B12:F12"/>
    <mergeCell ref="B13:F13"/>
    <mergeCell ref="B14:F14"/>
    <mergeCell ref="B15:F15"/>
    <mergeCell ref="B16:F16"/>
    <mergeCell ref="B17:F17"/>
    <mergeCell ref="B30:F30"/>
    <mergeCell ref="B19:F19"/>
    <mergeCell ref="B20:F20"/>
    <mergeCell ref="B21:F21"/>
    <mergeCell ref="B22:F22"/>
    <mergeCell ref="B23:F23"/>
    <mergeCell ref="B24:F24"/>
    <mergeCell ref="B25:F25"/>
    <mergeCell ref="B26:F26"/>
    <mergeCell ref="B27:F27"/>
    <mergeCell ref="B28:F28"/>
    <mergeCell ref="B29:F29"/>
    <mergeCell ref="B42:F42"/>
    <mergeCell ref="B31:F31"/>
    <mergeCell ref="B32:F32"/>
    <mergeCell ref="B33:F33"/>
    <mergeCell ref="B34:F34"/>
    <mergeCell ref="B35:F35"/>
    <mergeCell ref="B36:F36"/>
    <mergeCell ref="B37:F37"/>
    <mergeCell ref="B38:F38"/>
    <mergeCell ref="B39:F39"/>
    <mergeCell ref="B40:F40"/>
    <mergeCell ref="B41:F41"/>
    <mergeCell ref="B43:F43"/>
    <mergeCell ref="B44:F44"/>
    <mergeCell ref="B45:F45"/>
    <mergeCell ref="B46:F46"/>
    <mergeCell ref="B47:F47"/>
  </mergeCells>
  <printOptions horizontalCentered="1"/>
  <pageMargins left="0.25" right="0.25" top="0.75" bottom="0.75" header="0.3" footer="0.3"/>
  <pageSetup paperSize="768"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showRowColHeaders="0" workbookViewId="0">
      <selection activeCell="J9" sqref="J9"/>
    </sheetView>
  </sheetViews>
  <sheetFormatPr defaultRowHeight="15"/>
  <cols>
    <col min="1" max="1" width="4.140625" style="179" bestFit="1" customWidth="1"/>
    <col min="2" max="2" width="12.140625" style="179" customWidth="1"/>
    <col min="3" max="3" width="14.140625" style="179" bestFit="1" customWidth="1"/>
    <col min="4" max="4" width="18.5703125" style="179" customWidth="1"/>
    <col min="5" max="5" width="9.7109375" style="179" customWidth="1"/>
    <col min="6" max="6" width="11.85546875" style="179" customWidth="1"/>
    <col min="7" max="7" width="5.7109375" style="179" customWidth="1"/>
    <col min="8" max="8" width="1.28515625" style="179" customWidth="1"/>
    <col min="9" max="9" width="5.7109375" style="179" customWidth="1"/>
    <col min="10" max="10" width="6.85546875" style="179" customWidth="1"/>
    <col min="11" max="16384" width="9.140625" style="179"/>
  </cols>
  <sheetData>
    <row r="1" spans="1:15">
      <c r="B1" s="610" t="e">
        <f>#REF!</f>
        <v>#REF!</v>
      </c>
      <c r="C1" s="611"/>
      <c r="D1" s="611"/>
      <c r="E1" s="611"/>
      <c r="F1" s="611"/>
      <c r="G1" s="611"/>
      <c r="H1" s="611"/>
      <c r="I1" s="611"/>
      <c r="J1" s="612"/>
    </row>
    <row r="2" spans="1:15" ht="31.5">
      <c r="B2" s="613" t="e">
        <f>#REF!</f>
        <v>#REF!</v>
      </c>
      <c r="C2" s="614"/>
      <c r="D2" s="614"/>
      <c r="E2" s="614"/>
      <c r="F2" s="614"/>
      <c r="G2" s="614"/>
      <c r="H2" s="614"/>
      <c r="I2" s="614"/>
      <c r="J2" s="615"/>
    </row>
    <row r="3" spans="1:15">
      <c r="B3" s="616" t="e">
        <f>#REF!</f>
        <v>#REF!</v>
      </c>
      <c r="C3" s="617"/>
      <c r="D3" s="617"/>
      <c r="E3" s="617"/>
      <c r="F3" s="617"/>
      <c r="G3" s="617"/>
      <c r="H3" s="617"/>
      <c r="I3" s="617"/>
      <c r="J3" s="618"/>
    </row>
    <row r="4" spans="1:15" ht="6" customHeight="1">
      <c r="B4" s="180"/>
      <c r="C4" s="180"/>
      <c r="D4" s="180"/>
      <c r="E4" s="180"/>
      <c r="F4" s="180"/>
      <c r="G4" s="180"/>
    </row>
    <row r="5" spans="1:15" ht="21">
      <c r="B5" s="619" t="s">
        <v>145</v>
      </c>
      <c r="C5" s="620"/>
      <c r="D5" s="620"/>
      <c r="E5" s="620"/>
      <c r="F5" s="620"/>
      <c r="G5" s="620"/>
      <c r="H5" s="620"/>
      <c r="I5" s="620"/>
      <c r="J5" s="621"/>
    </row>
    <row r="6" spans="1:15" ht="6.75" customHeight="1"/>
    <row r="7" spans="1:15">
      <c r="A7"/>
      <c r="B7" s="187" t="s">
        <v>146</v>
      </c>
      <c r="C7" s="191"/>
      <c r="D7" s="187" t="s">
        <v>52</v>
      </c>
      <c r="E7" s="191" t="s">
        <v>147</v>
      </c>
      <c r="F7" s="187" t="s">
        <v>73</v>
      </c>
      <c r="G7" s="191">
        <v>3</v>
      </c>
    </row>
    <row r="8" spans="1:15">
      <c r="A8"/>
      <c r="B8" s="187" t="s">
        <v>148</v>
      </c>
      <c r="C8" s="191"/>
      <c r="D8" s="187" t="s">
        <v>49</v>
      </c>
      <c r="E8" s="191"/>
      <c r="F8" s="187" t="s">
        <v>51</v>
      </c>
      <c r="G8" s="191"/>
    </row>
    <row r="9" spans="1:15">
      <c r="A9"/>
      <c r="B9" s="187" t="s">
        <v>149</v>
      </c>
      <c r="C9" t="s">
        <v>150</v>
      </c>
      <c r="D9"/>
      <c r="E9"/>
      <c r="F9"/>
      <c r="G9"/>
      <c r="H9"/>
      <c r="I9"/>
      <c r="J9"/>
    </row>
    <row r="10" spans="1:15">
      <c r="A10"/>
      <c r="B10"/>
      <c r="C10"/>
    </row>
    <row r="11" spans="1:15" ht="10.5" customHeight="1">
      <c r="A11" s="627"/>
      <c r="B11" s="627"/>
      <c r="C11" s="627"/>
      <c r="D11" s="627"/>
      <c r="E11" s="627"/>
      <c r="F11" s="627"/>
      <c r="G11" s="627"/>
      <c r="H11" s="627"/>
      <c r="I11" s="627"/>
      <c r="J11" s="627"/>
      <c r="K11" s="627"/>
    </row>
    <row r="12" spans="1:15">
      <c r="A12" s="184" t="s">
        <v>129</v>
      </c>
      <c r="B12" s="184" t="s">
        <v>151</v>
      </c>
      <c r="C12" s="632" t="s">
        <v>46</v>
      </c>
      <c r="D12" s="632"/>
      <c r="E12" s="632" t="s">
        <v>152</v>
      </c>
      <c r="F12" s="632"/>
      <c r="G12" s="632"/>
      <c r="H12" s="632"/>
      <c r="I12" s="632" t="s">
        <v>153</v>
      </c>
      <c r="J12" s="632"/>
      <c r="K12" s="184" t="s">
        <v>154</v>
      </c>
      <c r="N12"/>
    </row>
    <row r="13" spans="1:15" ht="49.5" customHeight="1">
      <c r="A13" s="184">
        <v>1</v>
      </c>
      <c r="B13" s="192"/>
      <c r="C13" s="629"/>
      <c r="D13" s="630"/>
      <c r="E13" s="631"/>
      <c r="F13" s="631"/>
      <c r="G13" s="631"/>
      <c r="H13" s="631"/>
      <c r="I13" s="629"/>
      <c r="J13" s="630"/>
      <c r="K13" s="80"/>
      <c r="N13"/>
    </row>
    <row r="14" spans="1:15" ht="49.5" customHeight="1">
      <c r="A14" s="184">
        <v>2</v>
      </c>
      <c r="B14" s="192"/>
      <c r="C14" s="629"/>
      <c r="D14" s="630"/>
      <c r="E14" s="631"/>
      <c r="F14" s="631"/>
      <c r="G14" s="631"/>
      <c r="H14" s="631"/>
      <c r="I14" s="629"/>
      <c r="J14" s="630"/>
      <c r="K14" s="80"/>
      <c r="N14"/>
    </row>
    <row r="15" spans="1:15" ht="49.5" customHeight="1">
      <c r="A15" s="184">
        <v>3</v>
      </c>
      <c r="B15" s="192"/>
      <c r="C15" s="629"/>
      <c r="D15" s="630"/>
      <c r="E15" s="631"/>
      <c r="F15" s="631"/>
      <c r="G15" s="631"/>
      <c r="H15" s="631"/>
      <c r="I15" s="629"/>
      <c r="J15" s="630"/>
      <c r="K15" s="80"/>
      <c r="N15"/>
    </row>
    <row r="16" spans="1:15" ht="49.5" customHeight="1">
      <c r="A16" s="184">
        <v>4</v>
      </c>
      <c r="B16" s="80"/>
      <c r="C16" s="629"/>
      <c r="D16" s="630"/>
      <c r="E16" s="631"/>
      <c r="F16" s="631"/>
      <c r="G16" s="631"/>
      <c r="H16" s="631"/>
      <c r="I16" s="629"/>
      <c r="J16" s="630"/>
      <c r="K16" s="80"/>
      <c r="M16"/>
      <c r="N16"/>
      <c r="O16"/>
    </row>
    <row r="17" spans="1:11" ht="49.5" customHeight="1">
      <c r="A17" s="184">
        <v>5</v>
      </c>
      <c r="B17" s="80"/>
      <c r="C17" s="629"/>
      <c r="D17" s="630"/>
      <c r="E17" s="631"/>
      <c r="F17" s="631"/>
      <c r="G17" s="631"/>
      <c r="H17" s="631"/>
      <c r="I17" s="629"/>
      <c r="J17" s="630"/>
      <c r="K17" s="80"/>
    </row>
    <row r="18" spans="1:11" ht="49.5" customHeight="1">
      <c r="A18" s="184">
        <v>6</v>
      </c>
      <c r="B18" s="80"/>
      <c r="C18" s="629"/>
      <c r="D18" s="630"/>
      <c r="E18" s="631"/>
      <c r="F18" s="631"/>
      <c r="G18" s="631"/>
      <c r="H18" s="631"/>
      <c r="I18" s="629"/>
      <c r="J18" s="630"/>
      <c r="K18" s="80"/>
    </row>
    <row r="19" spans="1:11" ht="49.5" customHeight="1">
      <c r="A19" s="184">
        <v>7</v>
      </c>
      <c r="B19" s="80"/>
      <c r="C19" s="629"/>
      <c r="D19" s="630"/>
      <c r="E19" s="631"/>
      <c r="F19" s="631"/>
      <c r="G19" s="631"/>
      <c r="H19" s="631"/>
      <c r="I19" s="629"/>
      <c r="J19" s="630"/>
      <c r="K19" s="80"/>
    </row>
    <row r="20" spans="1:11" ht="49.5" customHeight="1">
      <c r="A20" s="184">
        <v>8</v>
      </c>
      <c r="B20" s="80"/>
      <c r="C20" s="629"/>
      <c r="D20" s="630"/>
      <c r="E20" s="631"/>
      <c r="F20" s="631"/>
      <c r="G20" s="631"/>
      <c r="H20" s="631"/>
      <c r="I20" s="629"/>
      <c r="J20" s="630"/>
      <c r="K20" s="80"/>
    </row>
    <row r="21" spans="1:11" ht="49.5" customHeight="1">
      <c r="A21" s="184">
        <v>9</v>
      </c>
      <c r="B21" s="80"/>
      <c r="C21" s="629"/>
      <c r="D21" s="630"/>
      <c r="E21" s="631"/>
      <c r="F21" s="631"/>
      <c r="G21" s="631"/>
      <c r="H21" s="631"/>
      <c r="I21" s="629"/>
      <c r="J21" s="630"/>
      <c r="K21" s="80"/>
    </row>
    <row r="22" spans="1:11" ht="49.5" customHeight="1">
      <c r="A22" s="184">
        <v>10</v>
      </c>
      <c r="B22" s="80"/>
      <c r="C22" s="629"/>
      <c r="D22" s="630"/>
      <c r="E22" s="631"/>
      <c r="F22" s="631"/>
      <c r="G22" s="631"/>
      <c r="H22" s="631"/>
      <c r="I22" s="629"/>
      <c r="J22" s="630"/>
      <c r="K22" s="80"/>
    </row>
    <row r="23" spans="1:11" ht="49.5" customHeight="1">
      <c r="A23" s="184">
        <v>11</v>
      </c>
      <c r="B23" s="80"/>
      <c r="C23" s="629"/>
      <c r="D23" s="630"/>
      <c r="E23" s="631"/>
      <c r="F23" s="631"/>
      <c r="G23" s="631"/>
      <c r="H23" s="631"/>
      <c r="I23" s="629"/>
      <c r="J23" s="630"/>
      <c r="K23" s="80"/>
    </row>
    <row r="24" spans="1:11" ht="49.5" customHeight="1">
      <c r="A24" s="184">
        <v>12</v>
      </c>
      <c r="B24" s="80"/>
      <c r="C24" s="629"/>
      <c r="D24" s="630"/>
      <c r="E24" s="631"/>
      <c r="F24" s="631"/>
      <c r="G24" s="631"/>
      <c r="H24" s="631"/>
      <c r="I24" s="629"/>
      <c r="J24" s="630"/>
      <c r="K24" s="80"/>
    </row>
    <row r="25" spans="1:11" ht="49.5" customHeight="1">
      <c r="A25" s="184">
        <v>13</v>
      </c>
      <c r="B25" s="80"/>
      <c r="C25" s="629"/>
      <c r="D25" s="630"/>
      <c r="E25" s="631"/>
      <c r="F25" s="631"/>
      <c r="G25" s="631"/>
      <c r="H25" s="631"/>
      <c r="I25" s="629"/>
      <c r="J25" s="630"/>
      <c r="K25" s="80"/>
    </row>
    <row r="26" spans="1:11" ht="49.5" customHeight="1">
      <c r="A26" s="184">
        <v>14</v>
      </c>
      <c r="B26" s="80"/>
      <c r="C26" s="629"/>
      <c r="D26" s="630"/>
      <c r="E26" s="631"/>
      <c r="F26" s="631"/>
      <c r="G26" s="631"/>
      <c r="H26" s="631"/>
      <c r="I26" s="629"/>
      <c r="J26" s="630"/>
      <c r="K26" s="80"/>
    </row>
    <row r="27" spans="1:11" ht="49.5" customHeight="1">
      <c r="A27" s="184">
        <v>15</v>
      </c>
      <c r="B27" s="80"/>
      <c r="C27" s="629"/>
      <c r="D27" s="630"/>
      <c r="E27" s="631"/>
      <c r="F27" s="631"/>
      <c r="G27" s="631"/>
      <c r="H27" s="631"/>
      <c r="I27" s="629"/>
      <c r="J27" s="630"/>
      <c r="K27" s="80"/>
    </row>
    <row r="28" spans="1:11" ht="49.5" customHeight="1">
      <c r="A28" s="184">
        <v>16</v>
      </c>
      <c r="B28" s="80"/>
      <c r="C28" s="629"/>
      <c r="D28" s="630"/>
      <c r="E28" s="631"/>
      <c r="F28" s="631"/>
      <c r="G28" s="631"/>
      <c r="H28" s="631"/>
      <c r="I28" s="629"/>
      <c r="J28" s="630"/>
      <c r="K28" s="80"/>
    </row>
    <row r="29" spans="1:11" ht="49.5" customHeight="1">
      <c r="A29" s="184">
        <v>17</v>
      </c>
      <c r="B29" s="80"/>
      <c r="C29" s="629"/>
      <c r="D29" s="630"/>
      <c r="E29" s="631"/>
      <c r="F29" s="631"/>
      <c r="G29" s="631"/>
      <c r="H29" s="631"/>
      <c r="I29" s="629"/>
      <c r="J29" s="630"/>
      <c r="K29" s="80"/>
    </row>
    <row r="30" spans="1:11" ht="49.5" customHeight="1">
      <c r="A30" s="184">
        <v>18</v>
      </c>
      <c r="B30" s="80"/>
      <c r="C30" s="629"/>
      <c r="D30" s="630"/>
      <c r="E30" s="631"/>
      <c r="F30" s="631"/>
      <c r="G30" s="631"/>
      <c r="H30" s="631"/>
      <c r="I30" s="629"/>
      <c r="J30" s="630"/>
      <c r="K30" s="80"/>
    </row>
    <row r="31" spans="1:11" ht="49.5" customHeight="1">
      <c r="A31" s="184">
        <v>19</v>
      </c>
      <c r="B31" s="80"/>
      <c r="C31" s="629"/>
      <c r="D31" s="630"/>
      <c r="E31" s="631"/>
      <c r="F31" s="631"/>
      <c r="G31" s="631"/>
      <c r="H31" s="631"/>
      <c r="I31" s="629"/>
      <c r="J31" s="630"/>
      <c r="K31" s="80"/>
    </row>
    <row r="32" spans="1:11" ht="49.5" customHeight="1">
      <c r="A32" s="184">
        <v>20</v>
      </c>
      <c r="B32" s="80"/>
      <c r="C32" s="629"/>
      <c r="D32" s="630"/>
      <c r="E32" s="631"/>
      <c r="F32" s="631"/>
      <c r="G32" s="631"/>
      <c r="H32" s="631"/>
      <c r="I32" s="629"/>
      <c r="J32" s="630"/>
      <c r="K32" s="80"/>
    </row>
    <row r="33" spans="1:11" ht="49.5" customHeight="1">
      <c r="A33" s="184">
        <v>21</v>
      </c>
      <c r="B33" s="80"/>
      <c r="C33" s="629"/>
      <c r="D33" s="630"/>
      <c r="E33" s="631"/>
      <c r="F33" s="631"/>
      <c r="G33" s="631"/>
      <c r="H33" s="631"/>
      <c r="I33" s="629"/>
      <c r="J33" s="630"/>
      <c r="K33" s="80"/>
    </row>
    <row r="34" spans="1:11" ht="49.5" customHeight="1">
      <c r="A34" s="184">
        <v>22</v>
      </c>
      <c r="B34" s="80"/>
      <c r="C34" s="629"/>
      <c r="D34" s="630"/>
      <c r="E34" s="631"/>
      <c r="F34" s="631"/>
      <c r="G34" s="631"/>
      <c r="H34" s="631"/>
      <c r="I34" s="629"/>
      <c r="J34" s="630"/>
      <c r="K34" s="80"/>
    </row>
    <row r="35" spans="1:11" ht="49.5" customHeight="1">
      <c r="A35" s="184">
        <v>23</v>
      </c>
      <c r="B35" s="80"/>
      <c r="C35" s="629"/>
      <c r="D35" s="630"/>
      <c r="E35" s="631"/>
      <c r="F35" s="631"/>
      <c r="G35" s="631"/>
      <c r="H35" s="631"/>
      <c r="I35" s="629"/>
      <c r="J35" s="630"/>
      <c r="K35" s="80"/>
    </row>
    <row r="36" spans="1:11" ht="49.5" customHeight="1">
      <c r="A36" s="184">
        <v>24</v>
      </c>
      <c r="B36" s="80"/>
      <c r="C36" s="629"/>
      <c r="D36" s="630"/>
      <c r="E36" s="631"/>
      <c r="F36" s="631"/>
      <c r="G36" s="631"/>
      <c r="H36" s="631"/>
      <c r="I36" s="629"/>
      <c r="J36" s="630"/>
      <c r="K36" s="80"/>
    </row>
    <row r="37" spans="1:11" ht="49.5" customHeight="1">
      <c r="A37" s="184">
        <v>25</v>
      </c>
      <c r="B37" s="80"/>
      <c r="C37" s="629"/>
      <c r="D37" s="630"/>
      <c r="E37" s="631"/>
      <c r="F37" s="631"/>
      <c r="G37" s="631"/>
      <c r="H37" s="631"/>
      <c r="I37" s="629"/>
      <c r="J37" s="630"/>
      <c r="K37" s="80"/>
    </row>
    <row r="38" spans="1:11" ht="49.5" customHeight="1">
      <c r="A38" s="184">
        <v>26</v>
      </c>
      <c r="B38" s="80"/>
      <c r="C38" s="629"/>
      <c r="D38" s="630"/>
      <c r="E38" s="631"/>
      <c r="F38" s="631"/>
      <c r="G38" s="631"/>
      <c r="H38" s="631"/>
      <c r="I38" s="629"/>
      <c r="J38" s="630"/>
      <c r="K38" s="80"/>
    </row>
    <row r="39" spans="1:11" ht="49.5" customHeight="1">
      <c r="A39" s="184">
        <v>27</v>
      </c>
      <c r="B39" s="80"/>
      <c r="C39" s="629"/>
      <c r="D39" s="630"/>
      <c r="E39" s="631"/>
      <c r="F39" s="631"/>
      <c r="G39" s="631"/>
      <c r="H39" s="631"/>
      <c r="I39" s="629"/>
      <c r="J39" s="630"/>
      <c r="K39" s="80"/>
    </row>
    <row r="40" spans="1:11" ht="49.5" customHeight="1">
      <c r="A40" s="184">
        <v>28</v>
      </c>
      <c r="B40" s="80"/>
      <c r="C40" s="629"/>
      <c r="D40" s="630"/>
      <c r="E40" s="631"/>
      <c r="F40" s="631"/>
      <c r="G40" s="631"/>
      <c r="H40" s="631"/>
      <c r="I40" s="629"/>
      <c r="J40" s="630"/>
      <c r="K40" s="80"/>
    </row>
    <row r="41" spans="1:11" ht="49.5" customHeight="1">
      <c r="A41" s="184">
        <v>29</v>
      </c>
      <c r="B41" s="80"/>
      <c r="C41" s="629"/>
      <c r="D41" s="630"/>
      <c r="E41" s="631"/>
      <c r="F41" s="631"/>
      <c r="G41" s="631"/>
      <c r="H41" s="631"/>
      <c r="I41" s="629"/>
      <c r="J41" s="630"/>
      <c r="K41" s="80"/>
    </row>
    <row r="42" spans="1:11" ht="49.5" customHeight="1">
      <c r="A42" s="184">
        <v>30</v>
      </c>
      <c r="B42" s="80"/>
      <c r="C42" s="629"/>
      <c r="D42" s="630"/>
      <c r="E42" s="631"/>
      <c r="F42" s="631"/>
      <c r="G42" s="631"/>
      <c r="H42" s="631"/>
      <c r="I42" s="629"/>
      <c r="J42" s="630"/>
      <c r="K42" s="80"/>
    </row>
    <row r="43" spans="1:11" ht="49.5" customHeight="1">
      <c r="A43" s="184">
        <v>31</v>
      </c>
      <c r="B43" s="80"/>
      <c r="C43" s="629"/>
      <c r="D43" s="630"/>
      <c r="E43" s="631"/>
      <c r="F43" s="631"/>
      <c r="G43" s="631"/>
      <c r="H43" s="631"/>
      <c r="I43" s="629"/>
      <c r="J43" s="630"/>
      <c r="K43" s="80"/>
    </row>
    <row r="44" spans="1:11" ht="49.5" customHeight="1">
      <c r="A44" s="184">
        <v>32</v>
      </c>
      <c r="B44" s="80"/>
      <c r="C44" s="629"/>
      <c r="D44" s="630"/>
      <c r="E44" s="631"/>
      <c r="F44" s="631"/>
      <c r="G44" s="631"/>
      <c r="H44" s="631"/>
      <c r="I44" s="629"/>
      <c r="J44" s="630"/>
      <c r="K44" s="80"/>
    </row>
    <row r="45" spans="1:11" ht="49.5" customHeight="1">
      <c r="A45" s="184">
        <v>33</v>
      </c>
      <c r="B45" s="80"/>
      <c r="C45" s="629"/>
      <c r="D45" s="630"/>
      <c r="E45" s="631"/>
      <c r="F45" s="631"/>
      <c r="G45" s="631"/>
      <c r="H45" s="631"/>
      <c r="I45" s="629"/>
      <c r="J45" s="630"/>
      <c r="K45" s="80"/>
    </row>
    <row r="46" spans="1:11" ht="49.5" customHeight="1">
      <c r="A46" s="184">
        <v>34</v>
      </c>
      <c r="B46" s="80"/>
      <c r="C46" s="629"/>
      <c r="D46" s="630"/>
      <c r="E46" s="631"/>
      <c r="F46" s="631"/>
      <c r="G46" s="631"/>
      <c r="H46" s="631"/>
      <c r="I46" s="629"/>
      <c r="J46" s="630"/>
      <c r="K46" s="80"/>
    </row>
    <row r="47" spans="1:11" ht="49.5" customHeight="1">
      <c r="A47" s="184">
        <v>35</v>
      </c>
      <c r="B47" s="80"/>
      <c r="C47" s="629"/>
      <c r="D47" s="630"/>
      <c r="E47" s="631"/>
      <c r="F47" s="631"/>
      <c r="G47" s="631"/>
      <c r="H47" s="631"/>
      <c r="I47" s="629"/>
      <c r="J47" s="630"/>
      <c r="K47" s="80"/>
    </row>
    <row r="49" spans="2:8">
      <c r="B49" s="179" t="s">
        <v>69</v>
      </c>
      <c r="H49" s="179" t="e">
        <f>#REF!</f>
        <v>#REF!</v>
      </c>
    </row>
    <row r="50" spans="2:8">
      <c r="B50" s="179" t="e">
        <f>#REF!</f>
        <v>#REF!</v>
      </c>
      <c r="H50" s="179" t="s">
        <v>70</v>
      </c>
    </row>
    <row r="54" spans="2:8">
      <c r="B54" s="181" t="e">
        <f>#REF!</f>
        <v>#REF!</v>
      </c>
      <c r="H54" s="179" t="e">
        <f>#REF!</f>
        <v>#REF!</v>
      </c>
    </row>
    <row r="55" spans="2:8">
      <c r="B55" s="179" t="e">
        <f>#REF!</f>
        <v>#REF!</v>
      </c>
      <c r="H55" s="179" t="e">
        <f>#REF!</f>
        <v>#REF!</v>
      </c>
    </row>
  </sheetData>
  <sheetProtection password="CA29" sheet="1" objects="1" scenarios="1"/>
  <mergeCells count="113">
    <mergeCell ref="B1:J1"/>
    <mergeCell ref="B2:J2"/>
    <mergeCell ref="B3:J3"/>
    <mergeCell ref="B5:J5"/>
    <mergeCell ref="A11:K11"/>
    <mergeCell ref="C12:D12"/>
    <mergeCell ref="E12:H12"/>
    <mergeCell ref="I12:J12"/>
    <mergeCell ref="C15:D15"/>
    <mergeCell ref="E15:H15"/>
    <mergeCell ref="I15:J15"/>
    <mergeCell ref="C16:D16"/>
    <mergeCell ref="E16:H16"/>
    <mergeCell ref="I16:J16"/>
    <mergeCell ref="C13:D13"/>
    <mergeCell ref="E13:H13"/>
    <mergeCell ref="I13:J13"/>
    <mergeCell ref="C14:D14"/>
    <mergeCell ref="E14:H14"/>
    <mergeCell ref="I14:J14"/>
    <mergeCell ref="C19:D19"/>
    <mergeCell ref="E19:H19"/>
    <mergeCell ref="I19:J19"/>
    <mergeCell ref="C20:D20"/>
    <mergeCell ref="E20:H20"/>
    <mergeCell ref="I20:J20"/>
    <mergeCell ref="C17:D17"/>
    <mergeCell ref="E17:H17"/>
    <mergeCell ref="I17:J17"/>
    <mergeCell ref="C18:D18"/>
    <mergeCell ref="E18:H18"/>
    <mergeCell ref="I18:J18"/>
    <mergeCell ref="C23:D23"/>
    <mergeCell ref="E23:H23"/>
    <mergeCell ref="I23:J23"/>
    <mergeCell ref="C24:D24"/>
    <mergeCell ref="E24:H24"/>
    <mergeCell ref="I24:J24"/>
    <mergeCell ref="C21:D21"/>
    <mergeCell ref="E21:H21"/>
    <mergeCell ref="I21:J21"/>
    <mergeCell ref="C22:D22"/>
    <mergeCell ref="E22:H22"/>
    <mergeCell ref="I22:J22"/>
    <mergeCell ref="C27:D27"/>
    <mergeCell ref="E27:H27"/>
    <mergeCell ref="I27:J27"/>
    <mergeCell ref="C28:D28"/>
    <mergeCell ref="E28:H28"/>
    <mergeCell ref="I28:J28"/>
    <mergeCell ref="C25:D25"/>
    <mergeCell ref="E25:H25"/>
    <mergeCell ref="I25:J25"/>
    <mergeCell ref="C26:D26"/>
    <mergeCell ref="E26:H26"/>
    <mergeCell ref="I26:J26"/>
    <mergeCell ref="C31:D31"/>
    <mergeCell ref="E31:H31"/>
    <mergeCell ref="I31:J31"/>
    <mergeCell ref="C32:D32"/>
    <mergeCell ref="E32:H32"/>
    <mergeCell ref="I32:J32"/>
    <mergeCell ref="C29:D29"/>
    <mergeCell ref="E29:H29"/>
    <mergeCell ref="I29:J29"/>
    <mergeCell ref="C30:D30"/>
    <mergeCell ref="E30:H30"/>
    <mergeCell ref="I30:J30"/>
    <mergeCell ref="C35:D35"/>
    <mergeCell ref="E35:H35"/>
    <mergeCell ref="I35:J35"/>
    <mergeCell ref="C36:D36"/>
    <mergeCell ref="E36:H36"/>
    <mergeCell ref="I36:J36"/>
    <mergeCell ref="C33:D33"/>
    <mergeCell ref="E33:H33"/>
    <mergeCell ref="I33:J33"/>
    <mergeCell ref="C34:D34"/>
    <mergeCell ref="E34:H34"/>
    <mergeCell ref="I34:J34"/>
    <mergeCell ref="C39:D39"/>
    <mergeCell ref="E39:H39"/>
    <mergeCell ref="I39:J39"/>
    <mergeCell ref="C40:D40"/>
    <mergeCell ref="E40:H40"/>
    <mergeCell ref="I40:J40"/>
    <mergeCell ref="C37:D37"/>
    <mergeCell ref="E37:H37"/>
    <mergeCell ref="I37:J37"/>
    <mergeCell ref="C38:D38"/>
    <mergeCell ref="E38:H38"/>
    <mergeCell ref="I38:J38"/>
    <mergeCell ref="C43:D43"/>
    <mergeCell ref="E43:H43"/>
    <mergeCell ref="I43:J43"/>
    <mergeCell ref="C44:D44"/>
    <mergeCell ref="E44:H44"/>
    <mergeCell ref="I44:J44"/>
    <mergeCell ref="C41:D41"/>
    <mergeCell ref="E41:H41"/>
    <mergeCell ref="I41:J41"/>
    <mergeCell ref="C42:D42"/>
    <mergeCell ref="E42:H42"/>
    <mergeCell ref="I42:J42"/>
    <mergeCell ref="C47:D47"/>
    <mergeCell ref="E47:H47"/>
    <mergeCell ref="I47:J47"/>
    <mergeCell ref="C45:D45"/>
    <mergeCell ref="E45:H45"/>
    <mergeCell ref="I45:J45"/>
    <mergeCell ref="C46:D46"/>
    <mergeCell ref="E46:H46"/>
    <mergeCell ref="I46:J46"/>
  </mergeCells>
  <printOptions horizontalCentered="1"/>
  <pageMargins left="0.25" right="0.25" top="0.75" bottom="0.75" header="0.3" footer="0.3"/>
  <pageSetup paperSize="768"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showRowColHeaders="0" workbookViewId="0">
      <selection activeCell="M10" sqref="M10"/>
    </sheetView>
  </sheetViews>
  <sheetFormatPr defaultRowHeight="15"/>
  <cols>
    <col min="1" max="1" width="4.140625" style="179" bestFit="1" customWidth="1"/>
    <col min="2" max="2" width="12.140625" style="179" customWidth="1"/>
    <col min="3" max="3" width="14.140625" style="179" bestFit="1" customWidth="1"/>
    <col min="4" max="4" width="18.5703125" style="179" customWidth="1"/>
    <col min="5" max="5" width="9.7109375" style="179" customWidth="1"/>
    <col min="6" max="6" width="11.85546875" style="179" customWidth="1"/>
    <col min="7" max="7" width="5.7109375" style="179" customWidth="1"/>
    <col min="8" max="8" width="1.28515625" style="179" customWidth="1"/>
    <col min="9" max="9" width="5.7109375" style="179" customWidth="1"/>
    <col min="10" max="10" width="6.85546875" style="179" customWidth="1"/>
    <col min="11" max="16384" width="9.140625" style="179"/>
  </cols>
  <sheetData>
    <row r="1" spans="1:15">
      <c r="B1" s="610" t="e">
        <f>#REF!</f>
        <v>#REF!</v>
      </c>
      <c r="C1" s="611"/>
      <c r="D1" s="611"/>
      <c r="E1" s="611"/>
      <c r="F1" s="611"/>
      <c r="G1" s="611"/>
      <c r="H1" s="611"/>
      <c r="I1" s="611"/>
      <c r="J1" s="612"/>
    </row>
    <row r="2" spans="1:15" ht="31.5">
      <c r="B2" s="613" t="e">
        <f>#REF!</f>
        <v>#REF!</v>
      </c>
      <c r="C2" s="614"/>
      <c r="D2" s="614"/>
      <c r="E2" s="614"/>
      <c r="F2" s="614"/>
      <c r="G2" s="614"/>
      <c r="H2" s="614"/>
      <c r="I2" s="614"/>
      <c r="J2" s="615"/>
    </row>
    <row r="3" spans="1:15">
      <c r="B3" s="616" t="e">
        <f>#REF!</f>
        <v>#REF!</v>
      </c>
      <c r="C3" s="617"/>
      <c r="D3" s="617"/>
      <c r="E3" s="617"/>
      <c r="F3" s="617"/>
      <c r="G3" s="617"/>
      <c r="H3" s="617"/>
      <c r="I3" s="617"/>
      <c r="J3" s="618"/>
    </row>
    <row r="4" spans="1:15" ht="6" customHeight="1">
      <c r="B4" s="180"/>
      <c r="C4" s="180"/>
      <c r="D4" s="180"/>
      <c r="E4" s="180"/>
      <c r="F4" s="180"/>
      <c r="G4" s="180"/>
    </row>
    <row r="5" spans="1:15" ht="21">
      <c r="B5" s="619" t="s">
        <v>145</v>
      </c>
      <c r="C5" s="620"/>
      <c r="D5" s="620"/>
      <c r="E5" s="620"/>
      <c r="F5" s="620"/>
      <c r="G5" s="620"/>
      <c r="H5" s="620"/>
      <c r="I5" s="620"/>
      <c r="J5" s="621"/>
    </row>
    <row r="6" spans="1:15" ht="6.75" customHeight="1"/>
    <row r="7" spans="1:15">
      <c r="A7"/>
      <c r="B7" s="187" t="s">
        <v>146</v>
      </c>
      <c r="C7" s="191"/>
      <c r="D7" s="187" t="s">
        <v>52</v>
      </c>
      <c r="E7" s="191" t="s">
        <v>147</v>
      </c>
      <c r="F7" s="187" t="s">
        <v>73</v>
      </c>
      <c r="G7" s="191">
        <v>3</v>
      </c>
    </row>
    <row r="8" spans="1:15">
      <c r="A8"/>
      <c r="B8" s="187" t="s">
        <v>148</v>
      </c>
      <c r="C8" s="191"/>
      <c r="D8" s="187" t="s">
        <v>49</v>
      </c>
      <c r="E8" s="191"/>
      <c r="F8" s="187" t="s">
        <v>51</v>
      </c>
      <c r="G8" s="191"/>
    </row>
    <row r="9" spans="1:15">
      <c r="A9"/>
      <c r="B9" s="187" t="s">
        <v>149</v>
      </c>
      <c r="C9" t="s">
        <v>155</v>
      </c>
      <c r="D9"/>
      <c r="E9"/>
      <c r="F9"/>
      <c r="G9"/>
      <c r="H9"/>
      <c r="I9"/>
      <c r="J9"/>
    </row>
    <row r="10" spans="1:15">
      <c r="A10"/>
      <c r="B10"/>
      <c r="C10"/>
    </row>
    <row r="11" spans="1:15" ht="13.5" customHeight="1">
      <c r="A11" s="627"/>
      <c r="B11" s="627"/>
      <c r="C11" s="627"/>
      <c r="D11" s="627"/>
      <c r="E11" s="627"/>
      <c r="F11" s="627"/>
      <c r="G11" s="627"/>
      <c r="H11" s="627"/>
      <c r="I11" s="627"/>
      <c r="J11" s="627"/>
      <c r="K11" s="627"/>
    </row>
    <row r="12" spans="1:15">
      <c r="A12" s="184" t="s">
        <v>129</v>
      </c>
      <c r="B12" s="184" t="s">
        <v>151</v>
      </c>
      <c r="C12" s="632" t="s">
        <v>46</v>
      </c>
      <c r="D12" s="632"/>
      <c r="E12" s="632" t="s">
        <v>152</v>
      </c>
      <c r="F12" s="632"/>
      <c r="G12" s="632"/>
      <c r="H12" s="632"/>
      <c r="I12" s="632" t="s">
        <v>153</v>
      </c>
      <c r="J12" s="632"/>
      <c r="K12" s="184" t="s">
        <v>154</v>
      </c>
      <c r="N12"/>
    </row>
    <row r="13" spans="1:15" ht="49.5" customHeight="1">
      <c r="A13" s="184">
        <v>1</v>
      </c>
      <c r="B13" s="192"/>
      <c r="C13" s="629"/>
      <c r="D13" s="630"/>
      <c r="E13" s="631"/>
      <c r="F13" s="631"/>
      <c r="G13" s="631"/>
      <c r="H13" s="631"/>
      <c r="I13" s="629"/>
      <c r="J13" s="630"/>
      <c r="K13" s="80"/>
      <c r="N13"/>
    </row>
    <row r="14" spans="1:15" ht="49.5" customHeight="1">
      <c r="A14" s="184">
        <v>2</v>
      </c>
      <c r="B14" s="192"/>
      <c r="C14" s="629"/>
      <c r="D14" s="630"/>
      <c r="E14" s="631"/>
      <c r="F14" s="631"/>
      <c r="G14" s="631"/>
      <c r="H14" s="631"/>
      <c r="I14" s="629"/>
      <c r="J14" s="630"/>
      <c r="K14" s="80"/>
      <c r="N14"/>
    </row>
    <row r="15" spans="1:15" ht="49.5" customHeight="1">
      <c r="A15" s="184">
        <v>3</v>
      </c>
      <c r="B15" s="192"/>
      <c r="C15" s="629"/>
      <c r="D15" s="630"/>
      <c r="E15" s="631"/>
      <c r="F15" s="631"/>
      <c r="G15" s="631"/>
      <c r="H15" s="631"/>
      <c r="I15" s="629"/>
      <c r="J15" s="630"/>
      <c r="K15" s="80"/>
      <c r="N15"/>
    </row>
    <row r="16" spans="1:15" ht="49.5" customHeight="1">
      <c r="A16" s="184">
        <v>4</v>
      </c>
      <c r="B16" s="80"/>
      <c r="C16" s="629"/>
      <c r="D16" s="630"/>
      <c r="E16" s="631"/>
      <c r="F16" s="631"/>
      <c r="G16" s="631"/>
      <c r="H16" s="631"/>
      <c r="I16" s="629"/>
      <c r="J16" s="630"/>
      <c r="K16" s="80"/>
      <c r="M16"/>
      <c r="N16"/>
      <c r="O16"/>
    </row>
    <row r="17" spans="1:11" ht="49.5" customHeight="1">
      <c r="A17" s="184">
        <v>5</v>
      </c>
      <c r="B17" s="80"/>
      <c r="C17" s="629"/>
      <c r="D17" s="630"/>
      <c r="E17" s="631"/>
      <c r="F17" s="631"/>
      <c r="G17" s="631"/>
      <c r="H17" s="631"/>
      <c r="I17" s="629"/>
      <c r="J17" s="630"/>
      <c r="K17" s="80"/>
    </row>
    <row r="18" spans="1:11" ht="49.5" customHeight="1">
      <c r="A18" s="184">
        <v>6</v>
      </c>
      <c r="B18" s="80"/>
      <c r="C18" s="629"/>
      <c r="D18" s="630"/>
      <c r="E18" s="631"/>
      <c r="F18" s="631"/>
      <c r="G18" s="631"/>
      <c r="H18" s="631"/>
      <c r="I18" s="629"/>
      <c r="J18" s="630"/>
      <c r="K18" s="80"/>
    </row>
    <row r="19" spans="1:11" ht="49.5" customHeight="1">
      <c r="A19" s="184">
        <v>7</v>
      </c>
      <c r="B19" s="80"/>
      <c r="C19" s="629"/>
      <c r="D19" s="630"/>
      <c r="E19" s="631"/>
      <c r="F19" s="631"/>
      <c r="G19" s="631"/>
      <c r="H19" s="631"/>
      <c r="I19" s="629"/>
      <c r="J19" s="630"/>
      <c r="K19" s="80"/>
    </row>
    <row r="20" spans="1:11" ht="49.5" customHeight="1">
      <c r="A20" s="184">
        <v>8</v>
      </c>
      <c r="B20" s="80"/>
      <c r="C20" s="629"/>
      <c r="D20" s="630"/>
      <c r="E20" s="631"/>
      <c r="F20" s="631"/>
      <c r="G20" s="631"/>
      <c r="H20" s="631"/>
      <c r="I20" s="629"/>
      <c r="J20" s="630"/>
      <c r="K20" s="80"/>
    </row>
    <row r="21" spans="1:11" ht="49.5" customHeight="1">
      <c r="A21" s="184">
        <v>9</v>
      </c>
      <c r="B21" s="80"/>
      <c r="C21" s="629"/>
      <c r="D21" s="630"/>
      <c r="E21" s="631"/>
      <c r="F21" s="631"/>
      <c r="G21" s="631"/>
      <c r="H21" s="631"/>
      <c r="I21" s="629"/>
      <c r="J21" s="630"/>
      <c r="K21" s="80"/>
    </row>
    <row r="22" spans="1:11" ht="49.5" customHeight="1">
      <c r="A22" s="184">
        <v>10</v>
      </c>
      <c r="B22" s="80"/>
      <c r="C22" s="629"/>
      <c r="D22" s="630"/>
      <c r="E22" s="631"/>
      <c r="F22" s="631"/>
      <c r="G22" s="631"/>
      <c r="H22" s="631"/>
      <c r="I22" s="629"/>
      <c r="J22" s="630"/>
      <c r="K22" s="80"/>
    </row>
    <row r="23" spans="1:11" ht="49.5" customHeight="1">
      <c r="A23" s="184">
        <v>11</v>
      </c>
      <c r="B23" s="80"/>
      <c r="C23" s="629"/>
      <c r="D23" s="630"/>
      <c r="E23" s="631"/>
      <c r="F23" s="631"/>
      <c r="G23" s="631"/>
      <c r="H23" s="631"/>
      <c r="I23" s="629"/>
      <c r="J23" s="630"/>
      <c r="K23" s="80"/>
    </row>
    <row r="24" spans="1:11" ht="49.5" customHeight="1">
      <c r="A24" s="184">
        <v>12</v>
      </c>
      <c r="B24" s="80"/>
      <c r="C24" s="629"/>
      <c r="D24" s="630"/>
      <c r="E24" s="631"/>
      <c r="F24" s="631"/>
      <c r="G24" s="631"/>
      <c r="H24" s="631"/>
      <c r="I24" s="629"/>
      <c r="J24" s="630"/>
      <c r="K24" s="80"/>
    </row>
    <row r="25" spans="1:11" ht="49.5" customHeight="1">
      <c r="A25" s="184">
        <v>13</v>
      </c>
      <c r="B25" s="80"/>
      <c r="C25" s="629"/>
      <c r="D25" s="630"/>
      <c r="E25" s="631"/>
      <c r="F25" s="631"/>
      <c r="G25" s="631"/>
      <c r="H25" s="631"/>
      <c r="I25" s="629"/>
      <c r="J25" s="630"/>
      <c r="K25" s="80"/>
    </row>
    <row r="26" spans="1:11" ht="49.5" customHeight="1">
      <c r="A26" s="184">
        <v>14</v>
      </c>
      <c r="B26" s="80"/>
      <c r="C26" s="629"/>
      <c r="D26" s="630"/>
      <c r="E26" s="631"/>
      <c r="F26" s="631"/>
      <c r="G26" s="631"/>
      <c r="H26" s="631"/>
      <c r="I26" s="629"/>
      <c r="J26" s="630"/>
      <c r="K26" s="80"/>
    </row>
    <row r="27" spans="1:11" ht="49.5" customHeight="1">
      <c r="A27" s="184">
        <v>15</v>
      </c>
      <c r="B27" s="80"/>
      <c r="C27" s="629"/>
      <c r="D27" s="630"/>
      <c r="E27" s="631"/>
      <c r="F27" s="631"/>
      <c r="G27" s="631"/>
      <c r="H27" s="631"/>
      <c r="I27" s="629"/>
      <c r="J27" s="630"/>
      <c r="K27" s="80"/>
    </row>
    <row r="28" spans="1:11" ht="49.5" customHeight="1">
      <c r="A28" s="184">
        <v>16</v>
      </c>
      <c r="B28" s="80"/>
      <c r="C28" s="629"/>
      <c r="D28" s="630"/>
      <c r="E28" s="631"/>
      <c r="F28" s="631"/>
      <c r="G28" s="631"/>
      <c r="H28" s="631"/>
      <c r="I28" s="629"/>
      <c r="J28" s="630"/>
      <c r="K28" s="80"/>
    </row>
    <row r="29" spans="1:11" ht="49.5" customHeight="1">
      <c r="A29" s="184">
        <v>17</v>
      </c>
      <c r="B29" s="80"/>
      <c r="C29" s="629"/>
      <c r="D29" s="630"/>
      <c r="E29" s="631"/>
      <c r="F29" s="631"/>
      <c r="G29" s="631"/>
      <c r="H29" s="631"/>
      <c r="I29" s="629"/>
      <c r="J29" s="630"/>
      <c r="K29" s="80"/>
    </row>
    <row r="30" spans="1:11" ht="49.5" customHeight="1">
      <c r="A30" s="184">
        <v>18</v>
      </c>
      <c r="B30" s="80"/>
      <c r="C30" s="629"/>
      <c r="D30" s="630"/>
      <c r="E30" s="631"/>
      <c r="F30" s="631"/>
      <c r="G30" s="631"/>
      <c r="H30" s="631"/>
      <c r="I30" s="629"/>
      <c r="J30" s="630"/>
      <c r="K30" s="80"/>
    </row>
    <row r="31" spans="1:11" ht="49.5" customHeight="1">
      <c r="A31" s="184">
        <v>19</v>
      </c>
      <c r="B31" s="80"/>
      <c r="C31" s="629"/>
      <c r="D31" s="630"/>
      <c r="E31" s="631"/>
      <c r="F31" s="631"/>
      <c r="G31" s="631"/>
      <c r="H31" s="631"/>
      <c r="I31" s="629"/>
      <c r="J31" s="630"/>
      <c r="K31" s="80"/>
    </row>
    <row r="32" spans="1:11" ht="49.5" customHeight="1">
      <c r="A32" s="184">
        <v>20</v>
      </c>
      <c r="B32" s="80"/>
      <c r="C32" s="629"/>
      <c r="D32" s="630"/>
      <c r="E32" s="631"/>
      <c r="F32" s="631"/>
      <c r="G32" s="631"/>
      <c r="H32" s="631"/>
      <c r="I32" s="629"/>
      <c r="J32" s="630"/>
      <c r="K32" s="80"/>
    </row>
    <row r="33" spans="1:11" ht="49.5" customHeight="1">
      <c r="A33" s="184">
        <v>21</v>
      </c>
      <c r="B33" s="80"/>
      <c r="C33" s="629"/>
      <c r="D33" s="630"/>
      <c r="E33" s="631"/>
      <c r="F33" s="631"/>
      <c r="G33" s="631"/>
      <c r="H33" s="631"/>
      <c r="I33" s="629"/>
      <c r="J33" s="630"/>
      <c r="K33" s="80"/>
    </row>
    <row r="34" spans="1:11" ht="49.5" customHeight="1">
      <c r="A34" s="184">
        <v>22</v>
      </c>
      <c r="B34" s="80"/>
      <c r="C34" s="629"/>
      <c r="D34" s="630"/>
      <c r="E34" s="631"/>
      <c r="F34" s="631"/>
      <c r="G34" s="631"/>
      <c r="H34" s="631"/>
      <c r="I34" s="629"/>
      <c r="J34" s="630"/>
      <c r="K34" s="80"/>
    </row>
    <row r="35" spans="1:11" ht="49.5" customHeight="1">
      <c r="A35" s="184">
        <v>23</v>
      </c>
      <c r="B35" s="80"/>
      <c r="C35" s="629"/>
      <c r="D35" s="630"/>
      <c r="E35" s="631"/>
      <c r="F35" s="631"/>
      <c r="G35" s="631"/>
      <c r="H35" s="631"/>
      <c r="I35" s="629"/>
      <c r="J35" s="630"/>
      <c r="K35" s="80"/>
    </row>
    <row r="36" spans="1:11" ht="49.5" customHeight="1">
      <c r="A36" s="184">
        <v>24</v>
      </c>
      <c r="B36" s="80"/>
      <c r="C36" s="629"/>
      <c r="D36" s="630"/>
      <c r="E36" s="631"/>
      <c r="F36" s="631"/>
      <c r="G36" s="631"/>
      <c r="H36" s="631"/>
      <c r="I36" s="629"/>
      <c r="J36" s="630"/>
      <c r="K36" s="80"/>
    </row>
    <row r="37" spans="1:11" ht="49.5" customHeight="1">
      <c r="A37" s="184">
        <v>25</v>
      </c>
      <c r="B37" s="80"/>
      <c r="C37" s="629"/>
      <c r="D37" s="630"/>
      <c r="E37" s="631"/>
      <c r="F37" s="631"/>
      <c r="G37" s="631"/>
      <c r="H37" s="631"/>
      <c r="I37" s="629"/>
      <c r="J37" s="630"/>
      <c r="K37" s="80"/>
    </row>
    <row r="38" spans="1:11" ht="49.5" customHeight="1">
      <c r="A38" s="184">
        <v>26</v>
      </c>
      <c r="B38" s="80"/>
      <c r="C38" s="629"/>
      <c r="D38" s="630"/>
      <c r="E38" s="631"/>
      <c r="F38" s="631"/>
      <c r="G38" s="631"/>
      <c r="H38" s="631"/>
      <c r="I38" s="629"/>
      <c r="J38" s="630"/>
      <c r="K38" s="80"/>
    </row>
    <row r="39" spans="1:11" ht="49.5" customHeight="1">
      <c r="A39" s="184">
        <v>27</v>
      </c>
      <c r="B39" s="80"/>
      <c r="C39" s="629"/>
      <c r="D39" s="630"/>
      <c r="E39" s="631"/>
      <c r="F39" s="631"/>
      <c r="G39" s="631"/>
      <c r="H39" s="631"/>
      <c r="I39" s="629"/>
      <c r="J39" s="630"/>
      <c r="K39" s="80"/>
    </row>
    <row r="40" spans="1:11" ht="49.5" customHeight="1">
      <c r="A40" s="184">
        <v>28</v>
      </c>
      <c r="B40" s="80"/>
      <c r="C40" s="629"/>
      <c r="D40" s="630"/>
      <c r="E40" s="631"/>
      <c r="F40" s="631"/>
      <c r="G40" s="631"/>
      <c r="H40" s="631"/>
      <c r="I40" s="629"/>
      <c r="J40" s="630"/>
      <c r="K40" s="80"/>
    </row>
    <row r="41" spans="1:11" ht="49.5" customHeight="1">
      <c r="A41" s="184">
        <v>29</v>
      </c>
      <c r="B41" s="80"/>
      <c r="C41" s="629"/>
      <c r="D41" s="630"/>
      <c r="E41" s="631"/>
      <c r="F41" s="631"/>
      <c r="G41" s="631"/>
      <c r="H41" s="631"/>
      <c r="I41" s="629"/>
      <c r="J41" s="630"/>
      <c r="K41" s="80"/>
    </row>
    <row r="42" spans="1:11" ht="49.5" customHeight="1">
      <c r="A42" s="184">
        <v>30</v>
      </c>
      <c r="B42" s="80"/>
      <c r="C42" s="629"/>
      <c r="D42" s="630"/>
      <c r="E42" s="631"/>
      <c r="F42" s="631"/>
      <c r="G42" s="631"/>
      <c r="H42" s="631"/>
      <c r="I42" s="629"/>
      <c r="J42" s="630"/>
      <c r="K42" s="80"/>
    </row>
    <row r="43" spans="1:11" ht="49.5" customHeight="1">
      <c r="A43" s="184">
        <v>31</v>
      </c>
      <c r="B43" s="80"/>
      <c r="C43" s="629"/>
      <c r="D43" s="630"/>
      <c r="E43" s="631"/>
      <c r="F43" s="631"/>
      <c r="G43" s="631"/>
      <c r="H43" s="631"/>
      <c r="I43" s="629"/>
      <c r="J43" s="630"/>
      <c r="K43" s="80"/>
    </row>
    <row r="44" spans="1:11" ht="49.5" customHeight="1">
      <c r="A44" s="184">
        <v>32</v>
      </c>
      <c r="B44" s="80"/>
      <c r="C44" s="629"/>
      <c r="D44" s="630"/>
      <c r="E44" s="631"/>
      <c r="F44" s="631"/>
      <c r="G44" s="631"/>
      <c r="H44" s="631"/>
      <c r="I44" s="629"/>
      <c r="J44" s="630"/>
      <c r="K44" s="80"/>
    </row>
    <row r="45" spans="1:11" ht="49.5" customHeight="1">
      <c r="A45" s="184">
        <v>33</v>
      </c>
      <c r="B45" s="80"/>
      <c r="C45" s="629"/>
      <c r="D45" s="630"/>
      <c r="E45" s="631"/>
      <c r="F45" s="631"/>
      <c r="G45" s="631"/>
      <c r="H45" s="631"/>
      <c r="I45" s="629"/>
      <c r="J45" s="630"/>
      <c r="K45" s="80"/>
    </row>
    <row r="46" spans="1:11" ht="49.5" customHeight="1">
      <c r="A46" s="184">
        <v>34</v>
      </c>
      <c r="B46" s="80"/>
      <c r="C46" s="629"/>
      <c r="D46" s="630"/>
      <c r="E46" s="631"/>
      <c r="F46" s="631"/>
      <c r="G46" s="631"/>
      <c r="H46" s="631"/>
      <c r="I46" s="629"/>
      <c r="J46" s="630"/>
      <c r="K46" s="80"/>
    </row>
    <row r="47" spans="1:11" ht="49.5" customHeight="1">
      <c r="A47" s="184">
        <v>35</v>
      </c>
      <c r="B47" s="80"/>
      <c r="C47" s="629"/>
      <c r="D47" s="630"/>
      <c r="E47" s="631"/>
      <c r="F47" s="631"/>
      <c r="G47" s="631"/>
      <c r="H47" s="631"/>
      <c r="I47" s="629"/>
      <c r="J47" s="630"/>
      <c r="K47" s="80"/>
    </row>
    <row r="49" spans="2:8">
      <c r="B49" s="179" t="s">
        <v>69</v>
      </c>
      <c r="H49" s="179" t="e">
        <f>#REF!</f>
        <v>#REF!</v>
      </c>
    </row>
    <row r="50" spans="2:8">
      <c r="B50" s="179" t="e">
        <f>#REF!</f>
        <v>#REF!</v>
      </c>
      <c r="H50" s="179" t="s">
        <v>70</v>
      </c>
    </row>
    <row r="54" spans="2:8">
      <c r="B54" s="181" t="e">
        <f>#REF!</f>
        <v>#REF!</v>
      </c>
      <c r="H54" s="179" t="e">
        <f>#REF!</f>
        <v>#REF!</v>
      </c>
    </row>
    <row r="55" spans="2:8">
      <c r="B55" s="179" t="e">
        <f>#REF!</f>
        <v>#REF!</v>
      </c>
      <c r="H55" s="179" t="e">
        <f>#REF!</f>
        <v>#REF!</v>
      </c>
    </row>
  </sheetData>
  <mergeCells count="113">
    <mergeCell ref="B1:J1"/>
    <mergeCell ref="B2:J2"/>
    <mergeCell ref="B3:J3"/>
    <mergeCell ref="B5:J5"/>
    <mergeCell ref="A11:K11"/>
    <mergeCell ref="C12:D12"/>
    <mergeCell ref="E12:H12"/>
    <mergeCell ref="I12:J12"/>
    <mergeCell ref="C15:D15"/>
    <mergeCell ref="E15:H15"/>
    <mergeCell ref="I15:J15"/>
    <mergeCell ref="C16:D16"/>
    <mergeCell ref="E16:H16"/>
    <mergeCell ref="I16:J16"/>
    <mergeCell ref="C13:D13"/>
    <mergeCell ref="E13:H13"/>
    <mergeCell ref="I13:J13"/>
    <mergeCell ref="C14:D14"/>
    <mergeCell ref="E14:H14"/>
    <mergeCell ref="I14:J14"/>
    <mergeCell ref="C19:D19"/>
    <mergeCell ref="E19:H19"/>
    <mergeCell ref="I19:J19"/>
    <mergeCell ref="C20:D20"/>
    <mergeCell ref="E20:H20"/>
    <mergeCell ref="I20:J20"/>
    <mergeCell ref="C17:D17"/>
    <mergeCell ref="E17:H17"/>
    <mergeCell ref="I17:J17"/>
    <mergeCell ref="C18:D18"/>
    <mergeCell ref="E18:H18"/>
    <mergeCell ref="I18:J18"/>
    <mergeCell ref="C23:D23"/>
    <mergeCell ref="E23:H23"/>
    <mergeCell ref="I23:J23"/>
    <mergeCell ref="C24:D24"/>
    <mergeCell ref="E24:H24"/>
    <mergeCell ref="I24:J24"/>
    <mergeCell ref="C21:D21"/>
    <mergeCell ref="E21:H21"/>
    <mergeCell ref="I21:J21"/>
    <mergeCell ref="C22:D22"/>
    <mergeCell ref="E22:H22"/>
    <mergeCell ref="I22:J22"/>
    <mergeCell ref="C27:D27"/>
    <mergeCell ref="E27:H27"/>
    <mergeCell ref="I27:J27"/>
    <mergeCell ref="C28:D28"/>
    <mergeCell ref="E28:H28"/>
    <mergeCell ref="I28:J28"/>
    <mergeCell ref="C25:D25"/>
    <mergeCell ref="E25:H25"/>
    <mergeCell ref="I25:J25"/>
    <mergeCell ref="C26:D26"/>
    <mergeCell ref="E26:H26"/>
    <mergeCell ref="I26:J26"/>
    <mergeCell ref="C31:D31"/>
    <mergeCell ref="E31:H31"/>
    <mergeCell ref="I31:J31"/>
    <mergeCell ref="C32:D32"/>
    <mergeCell ref="E32:H32"/>
    <mergeCell ref="I32:J32"/>
    <mergeCell ref="C29:D29"/>
    <mergeCell ref="E29:H29"/>
    <mergeCell ref="I29:J29"/>
    <mergeCell ref="C30:D30"/>
    <mergeCell ref="E30:H30"/>
    <mergeCell ref="I30:J30"/>
    <mergeCell ref="C35:D35"/>
    <mergeCell ref="E35:H35"/>
    <mergeCell ref="I35:J35"/>
    <mergeCell ref="C36:D36"/>
    <mergeCell ref="E36:H36"/>
    <mergeCell ref="I36:J36"/>
    <mergeCell ref="C33:D33"/>
    <mergeCell ref="E33:H33"/>
    <mergeCell ref="I33:J33"/>
    <mergeCell ref="C34:D34"/>
    <mergeCell ref="E34:H34"/>
    <mergeCell ref="I34:J34"/>
    <mergeCell ref="C39:D39"/>
    <mergeCell ref="E39:H39"/>
    <mergeCell ref="I39:J39"/>
    <mergeCell ref="C40:D40"/>
    <mergeCell ref="E40:H40"/>
    <mergeCell ref="I40:J40"/>
    <mergeCell ref="C37:D37"/>
    <mergeCell ref="E37:H37"/>
    <mergeCell ref="I37:J37"/>
    <mergeCell ref="C38:D38"/>
    <mergeCell ref="E38:H38"/>
    <mergeCell ref="I38:J38"/>
    <mergeCell ref="C43:D43"/>
    <mergeCell ref="E43:H43"/>
    <mergeCell ref="I43:J43"/>
    <mergeCell ref="C44:D44"/>
    <mergeCell ref="E44:H44"/>
    <mergeCell ref="I44:J44"/>
    <mergeCell ref="C41:D41"/>
    <mergeCell ref="E41:H41"/>
    <mergeCell ref="I41:J41"/>
    <mergeCell ref="C42:D42"/>
    <mergeCell ref="E42:H42"/>
    <mergeCell ref="I42:J42"/>
    <mergeCell ref="C47:D47"/>
    <mergeCell ref="E47:H47"/>
    <mergeCell ref="I47:J47"/>
    <mergeCell ref="C45:D45"/>
    <mergeCell ref="E45:H45"/>
    <mergeCell ref="I45:J45"/>
    <mergeCell ref="C46:D46"/>
    <mergeCell ref="E46:H46"/>
    <mergeCell ref="I46:J46"/>
  </mergeCells>
  <printOptions horizontalCentered="1"/>
  <pageMargins left="0.25" right="0.25" top="0.75" bottom="0.75" header="0.3" footer="0.3"/>
  <pageSetup paperSize="768"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zoomScale="80" zoomScaleNormal="80" workbookViewId="0">
      <selection activeCell="M20" sqref="M20"/>
    </sheetView>
  </sheetViews>
  <sheetFormatPr defaultRowHeight="15"/>
  <cols>
    <col min="12" max="12" width="27" bestFit="1" customWidth="1"/>
    <col min="13" max="13" width="46.7109375" bestFit="1" customWidth="1"/>
    <col min="14" max="14" width="40.140625" bestFit="1" customWidth="1"/>
    <col min="15" max="15" width="38.85546875" customWidth="1"/>
    <col min="16" max="16" width="40.28515625" bestFit="1" customWidth="1"/>
    <col min="17" max="17" width="41.5703125" bestFit="1" customWidth="1"/>
    <col min="18" max="18" width="34.7109375" customWidth="1"/>
    <col min="19" max="19" width="32.85546875" customWidth="1"/>
    <col min="20" max="20" width="34.85546875" customWidth="1"/>
  </cols>
  <sheetData>
    <row r="1" spans="1:50">
      <c r="A1" s="136">
        <v>1</v>
      </c>
      <c r="B1" s="136">
        <v>2</v>
      </c>
      <c r="C1" s="136">
        <v>3</v>
      </c>
      <c r="D1" s="136">
        <v>4</v>
      </c>
      <c r="E1" s="136">
        <v>5</v>
      </c>
      <c r="F1" s="136">
        <v>6</v>
      </c>
      <c r="G1" s="136">
        <v>7</v>
      </c>
      <c r="H1" s="136">
        <v>8</v>
      </c>
      <c r="I1" s="136">
        <v>9</v>
      </c>
      <c r="J1" s="136">
        <v>10</v>
      </c>
      <c r="K1" s="136">
        <v>11</v>
      </c>
      <c r="L1" s="136">
        <v>12</v>
      </c>
      <c r="M1" s="136">
        <v>13</v>
      </c>
      <c r="N1" s="136">
        <v>14</v>
      </c>
      <c r="O1" s="136">
        <v>15</v>
      </c>
      <c r="P1" s="136">
        <v>16</v>
      </c>
      <c r="Q1" s="136">
        <v>17</v>
      </c>
      <c r="R1" s="136">
        <v>18</v>
      </c>
      <c r="S1" s="136">
        <v>19</v>
      </c>
      <c r="T1" s="136">
        <v>20</v>
      </c>
      <c r="U1" s="136">
        <v>21</v>
      </c>
      <c r="V1" s="136">
        <v>22</v>
      </c>
      <c r="W1" s="136">
        <v>23</v>
      </c>
      <c r="X1" s="136">
        <v>24</v>
      </c>
      <c r="Y1" s="136">
        <v>25</v>
      </c>
      <c r="Z1" s="136">
        <v>26</v>
      </c>
      <c r="AA1" s="136">
        <v>27</v>
      </c>
      <c r="AB1" s="136">
        <v>28</v>
      </c>
      <c r="AC1" s="136">
        <v>29</v>
      </c>
      <c r="AD1" s="136">
        <v>30</v>
      </c>
      <c r="AE1" s="136">
        <v>31</v>
      </c>
      <c r="AF1" s="136">
        <v>32</v>
      </c>
      <c r="AG1" s="136">
        <v>33</v>
      </c>
      <c r="AH1" s="136">
        <v>34</v>
      </c>
      <c r="AI1" s="136">
        <v>35</v>
      </c>
      <c r="AJ1" s="136">
        <v>36</v>
      </c>
      <c r="AK1" s="136">
        <v>37</v>
      </c>
      <c r="AL1" s="136">
        <v>38</v>
      </c>
      <c r="AM1" s="136">
        <v>39</v>
      </c>
      <c r="AN1" s="136">
        <v>40</v>
      </c>
      <c r="AO1" s="136">
        <v>41</v>
      </c>
      <c r="AP1" s="136">
        <v>42</v>
      </c>
      <c r="AQ1" s="136">
        <v>43</v>
      </c>
      <c r="AR1" s="136">
        <v>44</v>
      </c>
      <c r="AS1" s="136">
        <v>45</v>
      </c>
      <c r="AT1" s="136">
        <v>46</v>
      </c>
      <c r="AU1" s="136">
        <v>47</v>
      </c>
      <c r="AV1" s="136">
        <v>48</v>
      </c>
      <c r="AW1" s="136">
        <v>49</v>
      </c>
      <c r="AX1" s="136">
        <v>50</v>
      </c>
    </row>
    <row r="2" spans="1:50">
      <c r="A2" s="140" t="s">
        <v>43</v>
      </c>
      <c r="B2" s="140" t="s">
        <v>1</v>
      </c>
      <c r="C2" s="140" t="e">
        <f>IF(#REF!="","",#REF!)</f>
        <v>#REF!</v>
      </c>
      <c r="D2" s="140" t="e">
        <f>IF(#REF!="","",#REF!)</f>
        <v>#REF!</v>
      </c>
      <c r="E2" s="140" t="e">
        <f>IF(#REF!="","",#REF!)</f>
        <v>#REF!</v>
      </c>
      <c r="F2" s="140" t="e">
        <f>IF(#REF!="","",#REF!)</f>
        <v>#REF!</v>
      </c>
      <c r="G2" s="140" t="e">
        <f>IF(#REF!="","",#REF!)</f>
        <v>#REF!</v>
      </c>
      <c r="H2" s="140" t="e">
        <f>IF(#REF!="","",#REF!)</f>
        <v>#REF!</v>
      </c>
      <c r="I2" s="140" t="e">
        <f>IF(#REF!="","",#REF!)</f>
        <v>#REF!</v>
      </c>
      <c r="J2" s="140" t="e">
        <f>IF(#REF!="","",#REF!)</f>
        <v>#REF!</v>
      </c>
      <c r="K2" s="141" t="s">
        <v>17</v>
      </c>
      <c r="L2" s="141" t="s">
        <v>27</v>
      </c>
      <c r="M2" s="140" t="e">
        <f>C2</f>
        <v>#REF!</v>
      </c>
      <c r="N2" s="140" t="e">
        <f t="shared" ref="N2:T2" si="0">D2</f>
        <v>#REF!</v>
      </c>
      <c r="O2" s="140" t="e">
        <f t="shared" si="0"/>
        <v>#REF!</v>
      </c>
      <c r="P2" s="140" t="e">
        <f t="shared" si="0"/>
        <v>#REF!</v>
      </c>
      <c r="Q2" s="140" t="e">
        <f t="shared" si="0"/>
        <v>#REF!</v>
      </c>
      <c r="R2" s="140" t="e">
        <f t="shared" si="0"/>
        <v>#REF!</v>
      </c>
      <c r="S2" s="140" t="e">
        <f t="shared" si="0"/>
        <v>#REF!</v>
      </c>
      <c r="T2" s="140" t="e">
        <f t="shared" si="0"/>
        <v>#REF!</v>
      </c>
    </row>
    <row r="3" spans="1:50">
      <c r="A3">
        <f>IF(data!A20=0,"",data!A20)</f>
        <v>1</v>
      </c>
      <c r="B3" t="str">
        <f>IF(data!E20=0,"",data!E20)</f>
        <v>AL MUZADDIL</v>
      </c>
      <c r="C3" s="142" t="str">
        <f>IFERROR(ROUND(#REF!,0),"")</f>
        <v/>
      </c>
      <c r="D3" s="142" t="str">
        <f>IFERROR(ROUND(#REF!,0),"")</f>
        <v/>
      </c>
      <c r="E3" s="142" t="str">
        <f>IFERROR(ROUND(#REF!,0),"")</f>
        <v/>
      </c>
      <c r="F3" s="142" t="str">
        <f>IFERROR(ROUND(#REF!,0),"")</f>
        <v/>
      </c>
      <c r="G3" s="142" t="str">
        <f>IFERROR(ROUND(#REF!,0),"")</f>
        <v/>
      </c>
      <c r="H3" s="142" t="str">
        <f>IFERROR(ROUND(#REF!,0),"")</f>
        <v/>
      </c>
      <c r="I3" s="142" t="str">
        <f>IFERROR(ROUND(#REF!,0),"")</f>
        <v/>
      </c>
      <c r="J3" s="142" t="str">
        <f>IFERROR(ROUND(#REF!,0),"")</f>
        <v/>
      </c>
      <c r="K3" s="139">
        <f>Kriteria!E10</f>
        <v>100</v>
      </c>
      <c r="L3" s="137">
        <f>Kriteria!H20</f>
        <v>0</v>
      </c>
      <c r="M3" t="str">
        <f>IF(C3&lt;$K$6,$L$6&amp;" "&amp;$C$2,IF(C3&lt;$K$5,$L$5&amp;" "&amp;$C$2,IF(C3&lt;$K$4,$L$4&amp;" "&amp;$C$2,IF(C3&lt;$K$3,$L$3&amp;" "&amp;$C$2,""))))</f>
        <v/>
      </c>
      <c r="N3" t="str">
        <f>IF(D3&lt;$K$6,$L$6&amp;" "&amp;$D$2,IF(D3&lt;$K$5,$L$5&amp;" "&amp;$D$2,IF(D3&lt;$K$4,$L$4&amp;" "&amp;$D$2,IF(D3&lt;$K$3,$L$3&amp;" "&amp;$D$2,""))))</f>
        <v/>
      </c>
      <c r="O3" t="str">
        <f>IF(E3&lt;$K$6,$L$6&amp;" "&amp;$E$2,IF(E3&lt;$K$5,$L$5&amp;" "&amp;$E$2,IF(E3&lt;$K$4,$L$4&amp;" "&amp;$E$2,IF(E3&lt;$K$3,$L$3&amp;" "&amp;$E$2,""))))</f>
        <v/>
      </c>
      <c r="P3" t="str">
        <f>IF(F3&lt;$K$6,$L$6&amp;" "&amp;$F$2,IF(F3&lt;$K$5,$L$5&amp;" "&amp;$F$2,IF(F3&lt;$K$4,$L$4&amp;" "&amp;$F$2,IF(F3&lt;$K$3,$L$3&amp;" "&amp;$F$2,""))))</f>
        <v/>
      </c>
      <c r="Q3" t="str">
        <f>IF(G3&lt;$K$6,$L$6&amp;" "&amp;$G$2,IF(G3&lt;$K$5,$L$5&amp;" "&amp;$G$2,IF(G3&lt;$K$4,$L$4&amp;" "&amp;$G$2,IF(G3&lt;$K$3,$L$3&amp;" "&amp;$G$2,""))))</f>
        <v/>
      </c>
      <c r="R3" t="str">
        <f>IF(H3&lt;$K$6,$L$6&amp;" "&amp;$H$2,IF(H3&lt;$K$5,$L$5&amp;" "&amp;$H$2,IF(H3&lt;$K$4,$L$4&amp;" "&amp;$H$2,IF(H3&lt;$K$3,$L$3&amp;" "&amp;$H$2,""))))</f>
        <v/>
      </c>
      <c r="S3" t="str">
        <f>IF(I3&lt;$K$6,$L$6&amp;" "&amp;$I$2,IF(I3&lt;$K$5,$L$5&amp;" "&amp;$I$2,IF(I3&lt;$K$4,$L$4&amp;" "&amp;$I$2,IF(I3&lt;$K$3,$L$3&amp;" "&amp;$I$2,""))))</f>
        <v/>
      </c>
      <c r="T3" t="str">
        <f>IF(J3&lt;$K$6,$L$6&amp;" "&amp;$J$2,IF(J3&lt;$K$5,$L$5&amp;" "&amp;$J$2,IF(J3&lt;$K$4,$L$4&amp;" "&amp;$J$2,IF(J3&lt;$K$3,$L$3&amp;" "&amp;$J$2,""))))</f>
        <v/>
      </c>
    </row>
    <row r="4" spans="1:50">
      <c r="A4">
        <f>IF(data!A21=0,"",data!A21)</f>
        <v>2</v>
      </c>
      <c r="B4" t="str">
        <f>IF(data!E21=0,"",data!E21)</f>
        <v>AMANDA</v>
      </c>
      <c r="C4" s="142" t="str">
        <f>IFERROR(ROUND(#REF!,0),"")</f>
        <v/>
      </c>
      <c r="D4" s="142" t="str">
        <f>IFERROR(ROUND(#REF!,0),"")</f>
        <v/>
      </c>
      <c r="E4" s="142" t="str">
        <f>IFERROR(ROUND(#REF!,0),"")</f>
        <v/>
      </c>
      <c r="F4" s="142" t="str">
        <f>IFERROR(ROUND(#REF!,0),"")</f>
        <v/>
      </c>
      <c r="G4" s="142" t="str">
        <f>IFERROR(ROUND(#REF!,0),"")</f>
        <v/>
      </c>
      <c r="H4" s="142" t="str">
        <f>IFERROR(ROUND(#REF!,0),"")</f>
        <v/>
      </c>
      <c r="I4" s="142" t="str">
        <f>IFERROR(ROUND(#REF!,0),"")</f>
        <v/>
      </c>
      <c r="J4" s="142" t="str">
        <f>IFERROR(ROUND(#REF!,0),"")</f>
        <v/>
      </c>
      <c r="K4" s="139">
        <f>Kriteria!E15</f>
        <v>74</v>
      </c>
      <c r="L4" s="137">
        <f>Kriteria!H21</f>
        <v>0</v>
      </c>
      <c r="M4" t="str">
        <f t="shared" ref="M4:M37" si="1">IF(C4&lt;$K$6,$L$6&amp;" "&amp;$C$2,IF(C4&lt;$K$5,$L$5&amp;" "&amp;$C$2,IF(C4&lt;$K$4,$L$4&amp;" "&amp;$C$2,IF(C4&lt;$K$3,$L$3&amp;" "&amp;$C$2,""))))</f>
        <v/>
      </c>
      <c r="N4" t="str">
        <f t="shared" ref="N4:N37" si="2">IF(D4&lt;$K$6,$L$6&amp;" "&amp;$D$2,IF(D4&lt;$K$5,$L$5&amp;" "&amp;$D$2,IF(D4&lt;$K$4,$L$4&amp;" "&amp;$D$2,IF(D4&lt;$K$3,$L$3&amp;" "&amp;$D$2,""))))</f>
        <v/>
      </c>
      <c r="O4" t="str">
        <f t="shared" ref="O4:O37" si="3">IF(E4&lt;$K$6,$L$6&amp;" "&amp;$E$2,IF(E4&lt;$K$5,$L$5&amp;" "&amp;$E$2,IF(E4&lt;$K$4,$L$4&amp;" "&amp;$E$2,IF(E4&lt;$K$3,$L$3&amp;" "&amp;$E$2,""))))</f>
        <v/>
      </c>
      <c r="P4" t="str">
        <f t="shared" ref="P4:P37" si="4">IF(F4&lt;$K$6,$L$6&amp;" "&amp;$F$2,IF(F4&lt;$K$5,$L$5&amp;" "&amp;$F$2,IF(F4&lt;$K$4,$L$4&amp;" "&amp;$F$2,IF(F4&lt;$K$3,$L$3&amp;" "&amp;$F$2,""))))</f>
        <v/>
      </c>
      <c r="Q4" t="str">
        <f t="shared" ref="Q4:Q37" si="5">IF(G4&lt;$K$6,$L$6&amp;" "&amp;$G$2,IF(G4&lt;$K$5,$L$5&amp;" "&amp;$G$2,IF(G4&lt;$K$4,$L$4&amp;" "&amp;$G$2,IF(G4&lt;$K$3,$L$3&amp;" "&amp;$G$2,""))))</f>
        <v/>
      </c>
      <c r="R4" t="str">
        <f t="shared" ref="R4:R37" si="6">IF(H4&lt;$K$6,$L$6&amp;" "&amp;$H$2,IF(H4&lt;$K$5,$L$5&amp;" "&amp;$H$2,IF(H4&lt;$K$4,$L$4&amp;" "&amp;$H$2,IF(H4&lt;$K$3,$L$3&amp;" "&amp;$H$2,""))))</f>
        <v/>
      </c>
      <c r="S4" t="str">
        <f t="shared" ref="S4:S37" si="7">IF(I4&lt;$K$6,$L$6&amp;" "&amp;$I$2,IF(I4&lt;$K$5,$L$5&amp;" "&amp;$I$2,IF(I4&lt;$K$4,$L$4&amp;" "&amp;$I$2,IF(I4&lt;$K$3,$L$3&amp;" "&amp;$I$2,""))))</f>
        <v/>
      </c>
      <c r="T4" t="str">
        <f t="shared" ref="T4:T37" si="8">IF(J4&lt;$K$6,$L$6&amp;" "&amp;$J$2,IF(J4&lt;$K$5,$L$5&amp;" "&amp;$J$2,IF(J4&lt;$K$4,$L$4&amp;" "&amp;$J$2,IF(J4&lt;$K$3,$L$3&amp;" "&amp;$J$2,""))))</f>
        <v/>
      </c>
    </row>
    <row r="5" spans="1:50">
      <c r="A5">
        <f>IF(data!A22=0,"",data!A22)</f>
        <v>3</v>
      </c>
      <c r="B5" t="str">
        <f>IF(data!E22=0,"",data!E22)</f>
        <v>DEDEN SAPUTRA</v>
      </c>
      <c r="C5" s="142" t="str">
        <f>IFERROR(ROUND(#REF!,0),"")</f>
        <v/>
      </c>
      <c r="D5" s="142" t="str">
        <f>IFERROR(ROUND(#REF!,0),"")</f>
        <v/>
      </c>
      <c r="E5" s="142" t="str">
        <f>IFERROR(ROUND(#REF!,0),"")</f>
        <v/>
      </c>
      <c r="F5" s="142" t="str">
        <f>IFERROR(ROUND(#REF!,0),"")</f>
        <v/>
      </c>
      <c r="G5" s="142" t="str">
        <f>IFERROR(ROUND(#REF!,0),"")</f>
        <v/>
      </c>
      <c r="H5" s="142" t="str">
        <f>IFERROR(ROUND(#REF!,0),"")</f>
        <v/>
      </c>
      <c r="I5" s="142" t="str">
        <f>IFERROR(ROUND(#REF!,0),"")</f>
        <v/>
      </c>
      <c r="J5" s="142" t="str">
        <f>IFERROR(ROUND(#REF!,0),"")</f>
        <v/>
      </c>
      <c r="K5" s="139">
        <f>Kriteria!E16</f>
        <v>69</v>
      </c>
      <c r="L5" s="137">
        <f>Kriteria!H22</f>
        <v>0</v>
      </c>
      <c r="M5" t="str">
        <f t="shared" si="1"/>
        <v/>
      </c>
      <c r="N5" t="str">
        <f t="shared" si="2"/>
        <v/>
      </c>
      <c r="O5" t="str">
        <f t="shared" si="3"/>
        <v/>
      </c>
      <c r="P5" t="str">
        <f t="shared" si="4"/>
        <v/>
      </c>
      <c r="Q5" t="str">
        <f t="shared" si="5"/>
        <v/>
      </c>
      <c r="R5" t="str">
        <f t="shared" si="6"/>
        <v/>
      </c>
      <c r="S5" t="str">
        <f t="shared" si="7"/>
        <v/>
      </c>
      <c r="T5" t="str">
        <f t="shared" si="8"/>
        <v/>
      </c>
    </row>
    <row r="6" spans="1:50">
      <c r="A6">
        <f>IF(data!A23=0,"",data!A23)</f>
        <v>4</v>
      </c>
      <c r="B6" t="str">
        <f>IF(data!E23=0,"",data!E23)</f>
        <v>DEVIANA</v>
      </c>
      <c r="C6" s="142" t="str">
        <f>IFERROR(ROUND(#REF!,0),"")</f>
        <v/>
      </c>
      <c r="D6" s="142" t="str">
        <f>IFERROR(ROUND(#REF!,0),"")</f>
        <v/>
      </c>
      <c r="E6" s="142" t="str">
        <f>IFERROR(ROUND(#REF!,0),"")</f>
        <v/>
      </c>
      <c r="F6" s="142" t="str">
        <f>IFERROR(ROUND(#REF!,0),"")</f>
        <v/>
      </c>
      <c r="G6" s="142" t="str">
        <f>IFERROR(ROUND(#REF!,0),"")</f>
        <v/>
      </c>
      <c r="H6" s="142" t="str">
        <f>IFERROR(ROUND(#REF!,0),"")</f>
        <v/>
      </c>
      <c r="I6" s="142" t="str">
        <f>IFERROR(ROUND(#REF!,0),"")</f>
        <v/>
      </c>
      <c r="J6" s="142" t="str">
        <f>IFERROR(ROUND(#REF!,0),"")</f>
        <v/>
      </c>
      <c r="K6" s="139">
        <f>Kriteria!E17</f>
        <v>59</v>
      </c>
      <c r="L6" s="137">
        <f>Kriteria!H23</f>
        <v>0</v>
      </c>
      <c r="M6" t="str">
        <f t="shared" si="1"/>
        <v/>
      </c>
      <c r="N6" t="str">
        <f t="shared" si="2"/>
        <v/>
      </c>
      <c r="O6" t="str">
        <f t="shared" si="3"/>
        <v/>
      </c>
      <c r="P6" t="str">
        <f t="shared" si="4"/>
        <v/>
      </c>
      <c r="Q6" t="str">
        <f t="shared" si="5"/>
        <v/>
      </c>
      <c r="R6" t="str">
        <f t="shared" si="6"/>
        <v/>
      </c>
      <c r="S6" t="str">
        <f t="shared" si="7"/>
        <v/>
      </c>
      <c r="T6" t="str">
        <f t="shared" si="8"/>
        <v/>
      </c>
    </row>
    <row r="7" spans="1:50">
      <c r="A7">
        <f>IF(data!A24=0,"",data!A24)</f>
        <v>5</v>
      </c>
      <c r="B7" t="str">
        <f>IF(data!E24=0,"",data!E24)</f>
        <v>EKA USMAN</v>
      </c>
      <c r="C7" s="142" t="str">
        <f>IFERROR(ROUND(#REF!,0),"")</f>
        <v/>
      </c>
      <c r="D7" s="142" t="str">
        <f>IFERROR(ROUND(#REF!,0),"")</f>
        <v/>
      </c>
      <c r="E7" s="142" t="str">
        <f>IFERROR(ROUND(#REF!,0),"")</f>
        <v/>
      </c>
      <c r="F7" s="142" t="str">
        <f>IFERROR(ROUND(#REF!,0),"")</f>
        <v/>
      </c>
      <c r="G7" s="142" t="str">
        <f>IFERROR(ROUND(#REF!,0),"")</f>
        <v/>
      </c>
      <c r="H7" s="142" t="str">
        <f>IFERROR(ROUND(#REF!,0),"")</f>
        <v/>
      </c>
      <c r="I7" s="142" t="str">
        <f>IFERROR(ROUND(#REF!,0),"")</f>
        <v/>
      </c>
      <c r="J7" s="142" t="str">
        <f>IFERROR(ROUND(#REF!,0),"")</f>
        <v/>
      </c>
      <c r="M7" t="str">
        <f t="shared" si="1"/>
        <v/>
      </c>
      <c r="N7" t="str">
        <f t="shared" si="2"/>
        <v/>
      </c>
      <c r="O7" t="str">
        <f t="shared" si="3"/>
        <v/>
      </c>
      <c r="P7" t="str">
        <f t="shared" si="4"/>
        <v/>
      </c>
      <c r="Q7" t="str">
        <f t="shared" si="5"/>
        <v/>
      </c>
      <c r="R7" t="str">
        <f t="shared" si="6"/>
        <v/>
      </c>
      <c r="S7" t="str">
        <f t="shared" si="7"/>
        <v/>
      </c>
      <c r="T7" t="str">
        <f t="shared" si="8"/>
        <v/>
      </c>
    </row>
    <row r="8" spans="1:50">
      <c r="A8">
        <f>IF(data!A25=0,"",data!A25)</f>
        <v>6</v>
      </c>
      <c r="B8" t="str">
        <f>IF(data!E25=0,"",data!E25)</f>
        <v>ELISA RAHWATI</v>
      </c>
      <c r="C8" s="142" t="str">
        <f>IFERROR(ROUND(#REF!,0),"")</f>
        <v/>
      </c>
      <c r="D8" s="142" t="str">
        <f>IFERROR(ROUND(#REF!,0),"")</f>
        <v/>
      </c>
      <c r="E8" s="142" t="str">
        <f>IFERROR(ROUND(#REF!,0),"")</f>
        <v/>
      </c>
      <c r="F8" s="142" t="str">
        <f>IFERROR(ROUND(#REF!,0),"")</f>
        <v/>
      </c>
      <c r="G8" s="142" t="str">
        <f>IFERROR(ROUND(#REF!,0),"")</f>
        <v/>
      </c>
      <c r="H8" s="142" t="str">
        <f>IFERROR(ROUND(#REF!,0),"")</f>
        <v/>
      </c>
      <c r="I8" s="142" t="str">
        <f>IFERROR(ROUND(#REF!,0),"")</f>
        <v/>
      </c>
      <c r="J8" s="142" t="str">
        <f>IFERROR(ROUND(#REF!,0),"")</f>
        <v/>
      </c>
      <c r="M8" t="str">
        <f t="shared" si="1"/>
        <v/>
      </c>
      <c r="N8" t="str">
        <f t="shared" si="2"/>
        <v/>
      </c>
      <c r="O8" t="str">
        <f t="shared" si="3"/>
        <v/>
      </c>
      <c r="P8" t="str">
        <f t="shared" si="4"/>
        <v/>
      </c>
      <c r="Q8" t="str">
        <f t="shared" si="5"/>
        <v/>
      </c>
      <c r="R8" t="str">
        <f t="shared" si="6"/>
        <v/>
      </c>
      <c r="S8" t="str">
        <f t="shared" si="7"/>
        <v/>
      </c>
      <c r="T8" t="str">
        <f t="shared" si="8"/>
        <v/>
      </c>
    </row>
    <row r="9" spans="1:50">
      <c r="A9">
        <f>IF(data!A26=0,"",data!A26)</f>
        <v>7</v>
      </c>
      <c r="B9" t="str">
        <f>IF(data!E26=0,"",data!E26)</f>
        <v>ESSY PUAN MAHARANI</v>
      </c>
      <c r="C9" s="142" t="str">
        <f>IFERROR(ROUND(#REF!,0),"")</f>
        <v/>
      </c>
      <c r="D9" s="142" t="str">
        <f>IFERROR(ROUND(#REF!,0),"")</f>
        <v/>
      </c>
      <c r="E9" s="142" t="str">
        <f>IFERROR(ROUND(#REF!,0),"")</f>
        <v/>
      </c>
      <c r="F9" s="142" t="str">
        <f>IFERROR(ROUND(#REF!,0),"")</f>
        <v/>
      </c>
      <c r="G9" s="142" t="str">
        <f>IFERROR(ROUND(#REF!,0),"")</f>
        <v/>
      </c>
      <c r="H9" s="142" t="str">
        <f>IFERROR(ROUND(#REF!,0),"")</f>
        <v/>
      </c>
      <c r="I9" s="142" t="str">
        <f>IFERROR(ROUND(#REF!,0),"")</f>
        <v/>
      </c>
      <c r="J9" s="142" t="str">
        <f>IFERROR(ROUND(#REF!,0),"")</f>
        <v/>
      </c>
      <c r="M9" t="str">
        <f t="shared" si="1"/>
        <v/>
      </c>
      <c r="N9" t="str">
        <f t="shared" si="2"/>
        <v/>
      </c>
      <c r="O9" t="str">
        <f t="shared" si="3"/>
        <v/>
      </c>
      <c r="P9" t="str">
        <f t="shared" si="4"/>
        <v/>
      </c>
      <c r="Q9" t="str">
        <f t="shared" si="5"/>
        <v/>
      </c>
      <c r="R9" t="str">
        <f t="shared" si="6"/>
        <v/>
      </c>
      <c r="S9" t="str">
        <f t="shared" si="7"/>
        <v/>
      </c>
      <c r="T9" t="str">
        <f t="shared" si="8"/>
        <v/>
      </c>
    </row>
    <row r="10" spans="1:50">
      <c r="A10">
        <f>IF(data!A27=0,"",data!A27)</f>
        <v>8</v>
      </c>
      <c r="B10" t="str">
        <f>IF(data!E27=0,"",data!E27)</f>
        <v>FAUJHAN RAMADHAN</v>
      </c>
      <c r="C10" s="142" t="str">
        <f>IFERROR(ROUND(#REF!,0),"")</f>
        <v/>
      </c>
      <c r="D10" s="142" t="str">
        <f>IFERROR(ROUND(#REF!,0),"")</f>
        <v/>
      </c>
      <c r="E10" s="142" t="str">
        <f>IFERROR(ROUND(#REF!,0),"")</f>
        <v/>
      </c>
      <c r="F10" s="142" t="str">
        <f>IFERROR(ROUND(#REF!,0),"")</f>
        <v/>
      </c>
      <c r="G10" s="142" t="str">
        <f>IFERROR(ROUND(#REF!,0),"")</f>
        <v/>
      </c>
      <c r="H10" s="142" t="str">
        <f>IFERROR(ROUND(#REF!,0),"")</f>
        <v/>
      </c>
      <c r="I10" s="142" t="str">
        <f>IFERROR(ROUND(#REF!,0),"")</f>
        <v/>
      </c>
      <c r="J10" s="142" t="str">
        <f>IFERROR(ROUND(#REF!,0),"")</f>
        <v/>
      </c>
      <c r="M10" t="str">
        <f t="shared" si="1"/>
        <v/>
      </c>
      <c r="N10" t="str">
        <f t="shared" si="2"/>
        <v/>
      </c>
      <c r="O10" t="str">
        <f t="shared" si="3"/>
        <v/>
      </c>
      <c r="P10" t="str">
        <f t="shared" si="4"/>
        <v/>
      </c>
      <c r="Q10" t="str">
        <f t="shared" si="5"/>
        <v/>
      </c>
      <c r="R10" t="str">
        <f t="shared" si="6"/>
        <v/>
      </c>
      <c r="S10" t="str">
        <f t="shared" si="7"/>
        <v/>
      </c>
      <c r="T10" t="str">
        <f t="shared" si="8"/>
        <v/>
      </c>
    </row>
    <row r="11" spans="1:50">
      <c r="A11">
        <f>IF(data!A28=0,"",data!A28)</f>
        <v>9</v>
      </c>
      <c r="B11" t="str">
        <f>IF(data!E28=0,"",data!E28)</f>
        <v>FIDO HARDIANTI</v>
      </c>
      <c r="C11" s="142" t="str">
        <f>IFERROR(ROUND(#REF!,0),"")</f>
        <v/>
      </c>
      <c r="D11" s="142" t="str">
        <f>IFERROR(ROUND(#REF!,0),"")</f>
        <v/>
      </c>
      <c r="E11" s="142" t="str">
        <f>IFERROR(ROUND(#REF!,0),"")</f>
        <v/>
      </c>
      <c r="F11" s="142" t="str">
        <f>IFERROR(ROUND(#REF!,0),"")</f>
        <v/>
      </c>
      <c r="G11" s="142" t="str">
        <f>IFERROR(ROUND(#REF!,0),"")</f>
        <v/>
      </c>
      <c r="H11" s="142" t="str">
        <f>IFERROR(ROUND(#REF!,0),"")</f>
        <v/>
      </c>
      <c r="I11" s="142" t="str">
        <f>IFERROR(ROUND(#REF!,0),"")</f>
        <v/>
      </c>
      <c r="J11" s="142" t="str">
        <f>IFERROR(ROUND(#REF!,0),"")</f>
        <v/>
      </c>
      <c r="M11" t="str">
        <f t="shared" si="1"/>
        <v/>
      </c>
      <c r="N11" t="str">
        <f t="shared" si="2"/>
        <v/>
      </c>
      <c r="O11" t="str">
        <f t="shared" si="3"/>
        <v/>
      </c>
      <c r="P11" t="str">
        <f t="shared" si="4"/>
        <v/>
      </c>
      <c r="Q11" t="str">
        <f t="shared" si="5"/>
        <v/>
      </c>
      <c r="R11" t="str">
        <f t="shared" si="6"/>
        <v/>
      </c>
      <c r="S11" t="str">
        <f t="shared" si="7"/>
        <v/>
      </c>
      <c r="T11" t="str">
        <f t="shared" si="8"/>
        <v/>
      </c>
    </row>
    <row r="12" spans="1:50">
      <c r="A12">
        <f>IF(data!A29=0,"",data!A29)</f>
        <v>10</v>
      </c>
      <c r="B12" t="str">
        <f>IF(data!E29=0,"",data!E29)</f>
        <v>FIRAN RAMADHAN</v>
      </c>
      <c r="C12" s="142" t="str">
        <f>IFERROR(ROUND(#REF!,0),"")</f>
        <v/>
      </c>
      <c r="D12" s="142" t="str">
        <f>IFERROR(ROUND(#REF!,0),"")</f>
        <v/>
      </c>
      <c r="E12" s="142" t="str">
        <f>IFERROR(ROUND(#REF!,0),"")</f>
        <v/>
      </c>
      <c r="F12" s="142" t="str">
        <f>IFERROR(ROUND(#REF!,0),"")</f>
        <v/>
      </c>
      <c r="G12" s="142" t="str">
        <f>IFERROR(ROUND(#REF!,0),"")</f>
        <v/>
      </c>
      <c r="H12" s="142" t="str">
        <f>IFERROR(ROUND(#REF!,0),"")</f>
        <v/>
      </c>
      <c r="I12" s="142" t="str">
        <f>IFERROR(ROUND(#REF!,0),"")</f>
        <v/>
      </c>
      <c r="J12" s="142" t="str">
        <f>IFERROR(ROUND(#REF!,0),"")</f>
        <v/>
      </c>
      <c r="M12" t="str">
        <f t="shared" si="1"/>
        <v/>
      </c>
      <c r="N12" t="str">
        <f t="shared" si="2"/>
        <v/>
      </c>
      <c r="O12" t="str">
        <f t="shared" si="3"/>
        <v/>
      </c>
      <c r="P12" t="str">
        <f t="shared" si="4"/>
        <v/>
      </c>
      <c r="Q12" t="str">
        <f t="shared" si="5"/>
        <v/>
      </c>
      <c r="R12" t="str">
        <f t="shared" si="6"/>
        <v/>
      </c>
      <c r="S12" t="str">
        <f t="shared" si="7"/>
        <v/>
      </c>
      <c r="T12" t="str">
        <f t="shared" si="8"/>
        <v/>
      </c>
    </row>
    <row r="13" spans="1:50">
      <c r="A13">
        <f>IF(data!A30=0,"",data!A30)</f>
        <v>11</v>
      </c>
      <c r="B13" t="str">
        <f>IF(data!E30=0,"",data!E30)</f>
        <v>LINDA PUTRI ANJANI</v>
      </c>
      <c r="C13" s="142" t="str">
        <f>IFERROR(ROUND(#REF!,0),"")</f>
        <v/>
      </c>
      <c r="D13" s="142" t="str">
        <f>IFERROR(ROUND(#REF!,0),"")</f>
        <v/>
      </c>
      <c r="E13" s="142" t="str">
        <f>IFERROR(ROUND(#REF!,0),"")</f>
        <v/>
      </c>
      <c r="F13" s="142" t="str">
        <f>IFERROR(ROUND(#REF!,0),"")</f>
        <v/>
      </c>
      <c r="G13" s="142" t="str">
        <f>IFERROR(ROUND(#REF!,0),"")</f>
        <v/>
      </c>
      <c r="H13" s="142" t="str">
        <f>IFERROR(ROUND(#REF!,0),"")</f>
        <v/>
      </c>
      <c r="I13" s="142" t="str">
        <f>IFERROR(ROUND(#REF!,0),"")</f>
        <v/>
      </c>
      <c r="J13" s="142" t="str">
        <f>IFERROR(ROUND(#REF!,0),"")</f>
        <v/>
      </c>
      <c r="M13" t="str">
        <f t="shared" si="1"/>
        <v/>
      </c>
      <c r="N13" t="str">
        <f t="shared" si="2"/>
        <v/>
      </c>
      <c r="O13" t="str">
        <f t="shared" si="3"/>
        <v/>
      </c>
      <c r="P13" t="str">
        <f t="shared" si="4"/>
        <v/>
      </c>
      <c r="Q13" t="str">
        <f t="shared" si="5"/>
        <v/>
      </c>
      <c r="R13" t="str">
        <f t="shared" si="6"/>
        <v/>
      </c>
      <c r="S13" t="str">
        <f t="shared" si="7"/>
        <v/>
      </c>
      <c r="T13" t="str">
        <f t="shared" si="8"/>
        <v/>
      </c>
    </row>
    <row r="14" spans="1:50">
      <c r="A14">
        <f>IF(data!A31=0,"",data!A31)</f>
        <v>12</v>
      </c>
      <c r="B14" t="str">
        <f>IF(data!E31=0,"",data!E31)</f>
        <v>M. RISKI</v>
      </c>
      <c r="C14" s="142" t="str">
        <f>IFERROR(ROUND(#REF!,0),"")</f>
        <v/>
      </c>
      <c r="D14" s="142" t="str">
        <f>IFERROR(ROUND(#REF!,0),"")</f>
        <v/>
      </c>
      <c r="E14" s="142" t="str">
        <f>IFERROR(ROUND(#REF!,0),"")</f>
        <v/>
      </c>
      <c r="F14" s="142" t="str">
        <f>IFERROR(ROUND(#REF!,0),"")</f>
        <v/>
      </c>
      <c r="G14" s="142" t="str">
        <f>IFERROR(ROUND(#REF!,0),"")</f>
        <v/>
      </c>
      <c r="H14" s="142" t="str">
        <f>IFERROR(ROUND(#REF!,0),"")</f>
        <v/>
      </c>
      <c r="I14" s="142" t="str">
        <f>IFERROR(ROUND(#REF!,0),"")</f>
        <v/>
      </c>
      <c r="J14" s="142" t="str">
        <f>IFERROR(ROUND(#REF!,0),"")</f>
        <v/>
      </c>
      <c r="M14" t="str">
        <f t="shared" si="1"/>
        <v/>
      </c>
      <c r="N14" t="str">
        <f t="shared" si="2"/>
        <v/>
      </c>
      <c r="O14" t="str">
        <f t="shared" si="3"/>
        <v/>
      </c>
      <c r="P14" t="str">
        <f t="shared" si="4"/>
        <v/>
      </c>
      <c r="Q14" t="str">
        <f t="shared" si="5"/>
        <v/>
      </c>
      <c r="R14" t="str">
        <f t="shared" si="6"/>
        <v/>
      </c>
      <c r="S14" t="str">
        <f t="shared" si="7"/>
        <v/>
      </c>
      <c r="T14" t="str">
        <f t="shared" si="8"/>
        <v/>
      </c>
    </row>
    <row r="15" spans="1:50">
      <c r="A15">
        <f>IF(data!A32=0,"",data!A32)</f>
        <v>13</v>
      </c>
      <c r="B15" t="str">
        <f>IF(data!E32=0,"",data!E32)</f>
        <v>M. ZAINUL DRAJAT</v>
      </c>
      <c r="C15" s="142" t="str">
        <f>IFERROR(ROUND(#REF!,0),"")</f>
        <v/>
      </c>
      <c r="D15" s="142" t="str">
        <f>IFERROR(ROUND(#REF!,0),"")</f>
        <v/>
      </c>
      <c r="E15" s="142" t="str">
        <f>IFERROR(ROUND(#REF!,0),"")</f>
        <v/>
      </c>
      <c r="F15" s="142" t="str">
        <f>IFERROR(ROUND(#REF!,0),"")</f>
        <v/>
      </c>
      <c r="G15" s="142" t="str">
        <f>IFERROR(ROUND(#REF!,0),"")</f>
        <v/>
      </c>
      <c r="H15" s="142" t="str">
        <f>IFERROR(ROUND(#REF!,0),"")</f>
        <v/>
      </c>
      <c r="I15" s="142" t="str">
        <f>IFERROR(ROUND(#REF!,0),"")</f>
        <v/>
      </c>
      <c r="J15" s="142" t="str">
        <f>IFERROR(ROUND(#REF!,0),"")</f>
        <v/>
      </c>
      <c r="M15" t="str">
        <f t="shared" si="1"/>
        <v/>
      </c>
      <c r="N15" t="str">
        <f t="shared" si="2"/>
        <v/>
      </c>
      <c r="O15" t="str">
        <f t="shared" si="3"/>
        <v/>
      </c>
      <c r="P15" t="str">
        <f t="shared" si="4"/>
        <v/>
      </c>
      <c r="Q15" t="str">
        <f t="shared" si="5"/>
        <v/>
      </c>
      <c r="R15" t="str">
        <f t="shared" si="6"/>
        <v/>
      </c>
      <c r="S15" t="str">
        <f t="shared" si="7"/>
        <v/>
      </c>
      <c r="T15" t="str">
        <f t="shared" si="8"/>
        <v/>
      </c>
    </row>
    <row r="16" spans="1:50">
      <c r="A16">
        <f>IF(data!A33=0,"",data!A33)</f>
        <v>14</v>
      </c>
      <c r="B16" t="str">
        <f>IF(data!E33=0,"",data!E33)</f>
        <v>MUHAMMAD AMAR TAUFIK</v>
      </c>
      <c r="C16" s="142" t="str">
        <f>IFERROR(ROUND(#REF!,0),"")</f>
        <v/>
      </c>
      <c r="D16" s="142" t="str">
        <f>IFERROR(ROUND(#REF!,0),"")</f>
        <v/>
      </c>
      <c r="E16" s="142" t="str">
        <f>IFERROR(ROUND(#REF!,0),"")</f>
        <v/>
      </c>
      <c r="F16" s="142" t="str">
        <f>IFERROR(ROUND(#REF!,0),"")</f>
        <v/>
      </c>
      <c r="G16" s="142" t="str">
        <f>IFERROR(ROUND(#REF!,0),"")</f>
        <v/>
      </c>
      <c r="H16" s="142" t="str">
        <f>IFERROR(ROUND(#REF!,0),"")</f>
        <v/>
      </c>
      <c r="I16" s="142" t="str">
        <f>IFERROR(ROUND(#REF!,0),"")</f>
        <v/>
      </c>
      <c r="J16" s="142" t="str">
        <f>IFERROR(ROUND(#REF!,0),"")</f>
        <v/>
      </c>
      <c r="M16" t="str">
        <f t="shared" si="1"/>
        <v/>
      </c>
      <c r="N16" t="str">
        <f t="shared" si="2"/>
        <v/>
      </c>
      <c r="O16" t="str">
        <f t="shared" si="3"/>
        <v/>
      </c>
      <c r="P16" t="str">
        <f t="shared" si="4"/>
        <v/>
      </c>
      <c r="Q16" t="str">
        <f t="shared" si="5"/>
        <v/>
      </c>
      <c r="R16" t="str">
        <f t="shared" si="6"/>
        <v/>
      </c>
      <c r="S16" t="str">
        <f t="shared" si="7"/>
        <v/>
      </c>
      <c r="T16" t="str">
        <f t="shared" si="8"/>
        <v/>
      </c>
    </row>
    <row r="17" spans="1:20">
      <c r="A17">
        <f>IF(data!A34=0,"",data!A34)</f>
        <v>15</v>
      </c>
      <c r="B17" t="str">
        <f>IF(data!E34=0,"",data!E34)</f>
        <v>MUHAMMAD FITRAH</v>
      </c>
      <c r="C17" s="142" t="str">
        <f>IFERROR(ROUND(#REF!,0),"")</f>
        <v/>
      </c>
      <c r="D17" s="142" t="str">
        <f>IFERROR(ROUND(#REF!,0),"")</f>
        <v/>
      </c>
      <c r="E17" s="142" t="str">
        <f>IFERROR(ROUND(#REF!,0),"")</f>
        <v/>
      </c>
      <c r="F17" s="142" t="str">
        <f>IFERROR(ROUND(#REF!,0),"")</f>
        <v/>
      </c>
      <c r="G17" s="142" t="str">
        <f>IFERROR(ROUND(#REF!,0),"")</f>
        <v/>
      </c>
      <c r="H17" s="142" t="str">
        <f>IFERROR(ROUND(#REF!,0),"")</f>
        <v/>
      </c>
      <c r="I17" s="142" t="str">
        <f>IFERROR(ROUND(#REF!,0),"")</f>
        <v/>
      </c>
      <c r="J17" s="142" t="str">
        <f>IFERROR(ROUND(#REF!,0),"")</f>
        <v/>
      </c>
      <c r="M17" t="str">
        <f t="shared" si="1"/>
        <v/>
      </c>
      <c r="N17" t="str">
        <f t="shared" si="2"/>
        <v/>
      </c>
      <c r="O17" t="str">
        <f t="shared" si="3"/>
        <v/>
      </c>
      <c r="P17" t="str">
        <f t="shared" si="4"/>
        <v/>
      </c>
      <c r="Q17" t="str">
        <f t="shared" si="5"/>
        <v/>
      </c>
      <c r="R17" t="str">
        <f t="shared" si="6"/>
        <v/>
      </c>
      <c r="S17" t="str">
        <f t="shared" si="7"/>
        <v/>
      </c>
      <c r="T17" t="str">
        <f t="shared" si="8"/>
        <v/>
      </c>
    </row>
    <row r="18" spans="1:20">
      <c r="A18">
        <f>IF(data!A35=0,"",data!A35)</f>
        <v>16</v>
      </c>
      <c r="B18" t="str">
        <f>IF(data!E35=0,"",data!E35)</f>
        <v>NUR SELFIRA</v>
      </c>
      <c r="C18" s="142" t="str">
        <f>IFERROR(ROUND(#REF!,0),"")</f>
        <v/>
      </c>
      <c r="D18" s="142" t="str">
        <f>IFERROR(ROUND(#REF!,0),"")</f>
        <v/>
      </c>
      <c r="E18" s="142" t="str">
        <f>IFERROR(ROUND(#REF!,0),"")</f>
        <v/>
      </c>
      <c r="F18" s="142" t="str">
        <f>IFERROR(ROUND(#REF!,0),"")</f>
        <v/>
      </c>
      <c r="G18" s="142" t="str">
        <f>IFERROR(ROUND(#REF!,0),"")</f>
        <v/>
      </c>
      <c r="H18" s="142" t="str">
        <f>IFERROR(ROUND(#REF!,0),"")</f>
        <v/>
      </c>
      <c r="I18" s="142" t="str">
        <f>IFERROR(ROUND(#REF!,0),"")</f>
        <v/>
      </c>
      <c r="J18" s="142" t="str">
        <f>IFERROR(ROUND(#REF!,0),"")</f>
        <v/>
      </c>
      <c r="M18" t="str">
        <f>IF(C18&lt;$K$6,$L$6&amp;" "&amp;$C$2,IF(C18&lt;$K$5,$L$5&amp;" "&amp;$C$2,IF(C18&lt;$K$4,$L$4&amp;" "&amp;$C$2,IF(C18&lt;$K$3,$L$3&amp;" "&amp;$C$2,""))))</f>
        <v/>
      </c>
      <c r="N18" t="str">
        <f t="shared" si="2"/>
        <v/>
      </c>
      <c r="O18" t="str">
        <f t="shared" si="3"/>
        <v/>
      </c>
      <c r="P18" t="str">
        <f t="shared" si="4"/>
        <v/>
      </c>
      <c r="Q18" t="str">
        <f t="shared" si="5"/>
        <v/>
      </c>
      <c r="R18" t="str">
        <f t="shared" si="6"/>
        <v/>
      </c>
      <c r="S18" t="str">
        <f t="shared" si="7"/>
        <v/>
      </c>
      <c r="T18" t="str">
        <f t="shared" si="8"/>
        <v/>
      </c>
    </row>
    <row r="19" spans="1:20">
      <c r="A19">
        <f>IF(data!A36=0,"",data!A36)</f>
        <v>17</v>
      </c>
      <c r="B19" t="str">
        <f>IF(data!E36=0,"",data!E36)</f>
        <v>NUR WULAN RAMADHAN</v>
      </c>
      <c r="C19" s="142" t="str">
        <f>IFERROR(ROUND(#REF!,0),"")</f>
        <v/>
      </c>
      <c r="D19" s="142" t="str">
        <f>IFERROR(ROUND(#REF!,0),"")</f>
        <v/>
      </c>
      <c r="E19" s="142" t="str">
        <f>IFERROR(ROUND(#REF!,0),"")</f>
        <v/>
      </c>
      <c r="F19" s="142" t="str">
        <f>IFERROR(ROUND(#REF!,0),"")</f>
        <v/>
      </c>
      <c r="G19" s="142" t="str">
        <f>IFERROR(ROUND(#REF!,0),"")</f>
        <v/>
      </c>
      <c r="H19" s="142" t="str">
        <f>IFERROR(ROUND(#REF!,0),"")</f>
        <v/>
      </c>
      <c r="I19" s="142" t="str">
        <f>IFERROR(ROUND(#REF!,0),"")</f>
        <v/>
      </c>
      <c r="J19" s="142" t="str">
        <f>IFERROR(ROUND(#REF!,0),"")</f>
        <v/>
      </c>
      <c r="M19" t="str">
        <f>IF(C19&lt;$K$6,$L$6&amp;" "&amp;$C$2,IF(C19&lt;$K$5,$L$5&amp;" "&amp;$C$2,IF(C19&lt;$K$4,$L$4&amp;" "&amp;$C$2,IF(C19&lt;$K$3,$L$3&amp;" "&amp;$C$2,""))))</f>
        <v/>
      </c>
      <c r="N19" t="str">
        <f t="shared" si="2"/>
        <v/>
      </c>
      <c r="O19" t="str">
        <f t="shared" si="3"/>
        <v/>
      </c>
      <c r="P19" t="str">
        <f t="shared" si="4"/>
        <v/>
      </c>
      <c r="Q19" t="str">
        <f t="shared" si="5"/>
        <v/>
      </c>
      <c r="R19" t="str">
        <f t="shared" si="6"/>
        <v/>
      </c>
      <c r="S19" t="str">
        <f t="shared" si="7"/>
        <v/>
      </c>
      <c r="T19" t="str">
        <f t="shared" si="8"/>
        <v/>
      </c>
    </row>
    <row r="20" spans="1:20">
      <c r="A20">
        <f>IF(data!A37=0,"",data!A37)</f>
        <v>18</v>
      </c>
      <c r="B20" t="str">
        <f>IF(data!E37=0,"",data!E37)</f>
        <v>NURAH FAZRIAH SAFITRI</v>
      </c>
      <c r="C20" s="142" t="str">
        <f>IFERROR(ROUND(#REF!,0),"")</f>
        <v/>
      </c>
      <c r="D20" s="142" t="str">
        <f>IFERROR(ROUND(#REF!,0),"")</f>
        <v/>
      </c>
      <c r="E20" s="142" t="str">
        <f>IFERROR(ROUND(#REF!,0),"")</f>
        <v/>
      </c>
      <c r="F20" s="142" t="str">
        <f>IFERROR(ROUND(#REF!,0),"")</f>
        <v/>
      </c>
      <c r="G20" s="142" t="str">
        <f>IFERROR(ROUND(#REF!,0),"")</f>
        <v/>
      </c>
      <c r="H20" s="142" t="str">
        <f>IFERROR(ROUND(#REF!,0),"")</f>
        <v/>
      </c>
      <c r="I20" s="142" t="str">
        <f>IFERROR(ROUND(#REF!,0),"")</f>
        <v/>
      </c>
      <c r="J20" s="142" t="str">
        <f>IFERROR(ROUND(#REF!,0),"")</f>
        <v/>
      </c>
      <c r="M20" t="str">
        <f t="shared" si="1"/>
        <v/>
      </c>
      <c r="N20" t="str">
        <f t="shared" si="2"/>
        <v/>
      </c>
      <c r="O20" t="str">
        <f t="shared" si="3"/>
        <v/>
      </c>
      <c r="P20" t="str">
        <f t="shared" si="4"/>
        <v/>
      </c>
      <c r="Q20" t="str">
        <f t="shared" si="5"/>
        <v/>
      </c>
      <c r="R20" t="str">
        <f t="shared" si="6"/>
        <v/>
      </c>
      <c r="S20" t="str">
        <f t="shared" si="7"/>
        <v/>
      </c>
      <c r="T20" t="str">
        <f t="shared" si="8"/>
        <v/>
      </c>
    </row>
    <row r="21" spans="1:20">
      <c r="A21">
        <f>IF(data!A38=0,"",data!A38)</f>
        <v>19</v>
      </c>
      <c r="B21" t="str">
        <f>IF(data!E38=0,"",data!E38)</f>
        <v>PUTRA</v>
      </c>
      <c r="C21" s="142" t="str">
        <f>IFERROR(ROUND(#REF!,0),"")</f>
        <v/>
      </c>
      <c r="D21" s="142" t="str">
        <f>IFERROR(ROUND(#REF!,0),"")</f>
        <v/>
      </c>
      <c r="E21" s="142" t="str">
        <f>IFERROR(ROUND(#REF!,0),"")</f>
        <v/>
      </c>
      <c r="F21" s="142" t="str">
        <f>IFERROR(ROUND(#REF!,0),"")</f>
        <v/>
      </c>
      <c r="G21" s="142" t="str">
        <f>IFERROR(ROUND(#REF!,0),"")</f>
        <v/>
      </c>
      <c r="H21" s="142" t="str">
        <f>IFERROR(ROUND(#REF!,0),"")</f>
        <v/>
      </c>
      <c r="I21" s="142" t="str">
        <f>IFERROR(ROUND(#REF!,0),"")</f>
        <v/>
      </c>
      <c r="J21" s="142" t="str">
        <f>IFERROR(ROUND(#REF!,0),"")</f>
        <v/>
      </c>
      <c r="M21" t="str">
        <f t="shared" si="1"/>
        <v/>
      </c>
      <c r="N21" t="str">
        <f t="shared" si="2"/>
        <v/>
      </c>
      <c r="O21" t="str">
        <f t="shared" si="3"/>
        <v/>
      </c>
      <c r="P21" t="str">
        <f t="shared" si="4"/>
        <v/>
      </c>
      <c r="Q21" t="str">
        <f t="shared" si="5"/>
        <v/>
      </c>
      <c r="R21" t="str">
        <f t="shared" si="6"/>
        <v/>
      </c>
      <c r="S21" t="str">
        <f t="shared" si="7"/>
        <v/>
      </c>
      <c r="T21" t="str">
        <f t="shared" si="8"/>
        <v/>
      </c>
    </row>
    <row r="22" spans="1:20">
      <c r="A22">
        <f>IF(data!A39=0,"",data!A39)</f>
        <v>20</v>
      </c>
      <c r="B22" t="str">
        <f>IF(data!E39=0,"",data!E39)</f>
        <v>PUTRI AINUN SAFIRA</v>
      </c>
      <c r="C22" s="142" t="str">
        <f>IFERROR(ROUND(#REF!,0),"")</f>
        <v/>
      </c>
      <c r="D22" s="142" t="str">
        <f>IFERROR(ROUND(#REF!,0),"")</f>
        <v/>
      </c>
      <c r="E22" s="142" t="str">
        <f>IFERROR(ROUND(#REF!,0),"")</f>
        <v/>
      </c>
      <c r="F22" s="142" t="str">
        <f>IFERROR(ROUND(#REF!,0),"")</f>
        <v/>
      </c>
      <c r="G22" s="142" t="str">
        <f>IFERROR(ROUND(#REF!,0),"")</f>
        <v/>
      </c>
      <c r="H22" s="142" t="str">
        <f>IFERROR(ROUND(#REF!,0),"")</f>
        <v/>
      </c>
      <c r="I22" s="142" t="str">
        <f>IFERROR(ROUND(#REF!,0),"")</f>
        <v/>
      </c>
      <c r="J22" s="142" t="str">
        <f>IFERROR(ROUND(#REF!,0),"")</f>
        <v/>
      </c>
      <c r="M22" t="str">
        <f t="shared" si="1"/>
        <v/>
      </c>
      <c r="N22" t="str">
        <f t="shared" si="2"/>
        <v/>
      </c>
      <c r="O22" t="str">
        <f t="shared" si="3"/>
        <v/>
      </c>
      <c r="P22" t="str">
        <f t="shared" si="4"/>
        <v/>
      </c>
      <c r="Q22" t="str">
        <f t="shared" si="5"/>
        <v/>
      </c>
      <c r="R22" t="str">
        <f t="shared" si="6"/>
        <v/>
      </c>
      <c r="S22" t="str">
        <f t="shared" si="7"/>
        <v/>
      </c>
      <c r="T22" t="str">
        <f t="shared" si="8"/>
        <v/>
      </c>
    </row>
    <row r="23" spans="1:20">
      <c r="A23">
        <f>IF(data!A40=0,"",data!A40)</f>
        <v>21</v>
      </c>
      <c r="B23" t="str">
        <f>IF(data!E40=0,"",data!E40)</f>
        <v>RAKA SAPUTRA</v>
      </c>
      <c r="C23" s="142" t="str">
        <f>IFERROR(ROUND(#REF!,0),"")</f>
        <v/>
      </c>
      <c r="D23" s="142" t="str">
        <f>IFERROR(ROUND(#REF!,0),"")</f>
        <v/>
      </c>
      <c r="E23" s="142" t="str">
        <f>IFERROR(ROUND(#REF!,0),"")</f>
        <v/>
      </c>
      <c r="F23" s="142" t="str">
        <f>IFERROR(ROUND(#REF!,0),"")</f>
        <v/>
      </c>
      <c r="G23" s="142" t="str">
        <f>IFERROR(ROUND(#REF!,0),"")</f>
        <v/>
      </c>
      <c r="H23" s="142" t="str">
        <f>IFERROR(ROUND(#REF!,0),"")</f>
        <v/>
      </c>
      <c r="I23" s="142" t="str">
        <f>IFERROR(ROUND(#REF!,0),"")</f>
        <v/>
      </c>
      <c r="J23" s="142" t="str">
        <f>IFERROR(ROUND(#REF!,0),"")</f>
        <v/>
      </c>
      <c r="M23" t="str">
        <f t="shared" si="1"/>
        <v/>
      </c>
      <c r="N23" t="str">
        <f t="shared" si="2"/>
        <v/>
      </c>
      <c r="O23" t="str">
        <f t="shared" si="3"/>
        <v/>
      </c>
      <c r="P23" t="str">
        <f t="shared" si="4"/>
        <v/>
      </c>
      <c r="Q23" t="str">
        <f t="shared" si="5"/>
        <v/>
      </c>
      <c r="R23" t="str">
        <f t="shared" si="6"/>
        <v/>
      </c>
      <c r="S23" t="str">
        <f t="shared" si="7"/>
        <v/>
      </c>
      <c r="T23" t="str">
        <f t="shared" si="8"/>
        <v/>
      </c>
    </row>
    <row r="24" spans="1:20">
      <c r="A24">
        <f>IF(data!A41=0,"",data!A41)</f>
        <v>22</v>
      </c>
      <c r="B24" t="str">
        <f>IF(data!E41=0,"",data!E41)</f>
        <v>RIDHO AHMAD PRABU</v>
      </c>
      <c r="C24" s="142" t="str">
        <f>IFERROR(ROUND(#REF!,0),"")</f>
        <v/>
      </c>
      <c r="D24" s="142" t="str">
        <f>IFERROR(ROUND(#REF!,0),"")</f>
        <v/>
      </c>
      <c r="E24" s="142" t="str">
        <f>IFERROR(ROUND(#REF!,0),"")</f>
        <v/>
      </c>
      <c r="F24" s="142" t="str">
        <f>IFERROR(ROUND(#REF!,0),"")</f>
        <v/>
      </c>
      <c r="G24" s="142" t="str">
        <f>IFERROR(ROUND(#REF!,0),"")</f>
        <v/>
      </c>
      <c r="H24" s="142" t="str">
        <f>IFERROR(ROUND(#REF!,0),"")</f>
        <v/>
      </c>
      <c r="I24" s="142" t="str">
        <f>IFERROR(ROUND(#REF!,0),"")</f>
        <v/>
      </c>
      <c r="J24" s="142" t="str">
        <f>IFERROR(ROUND(#REF!,0),"")</f>
        <v/>
      </c>
      <c r="M24" t="str">
        <f>IF(C24&lt;$K$6,$L$6&amp;" "&amp;$C$2,IF(C24&lt;$K$5,$L$5&amp;" "&amp;$C$2,IF(C24&lt;$K$4,$L$4&amp;" "&amp;$C$2,IF(C24&lt;$K$3,$L$3&amp;" "&amp;$C$2,""))))</f>
        <v/>
      </c>
      <c r="N24" t="str">
        <f t="shared" si="2"/>
        <v/>
      </c>
      <c r="O24" t="str">
        <f t="shared" si="3"/>
        <v/>
      </c>
      <c r="P24" t="str">
        <f t="shared" si="4"/>
        <v/>
      </c>
      <c r="Q24" t="str">
        <f t="shared" si="5"/>
        <v/>
      </c>
      <c r="R24" t="str">
        <f t="shared" si="6"/>
        <v/>
      </c>
      <c r="S24" t="str">
        <f t="shared" si="7"/>
        <v/>
      </c>
      <c r="T24" t="str">
        <f t="shared" si="8"/>
        <v/>
      </c>
    </row>
    <row r="25" spans="1:20">
      <c r="A25">
        <f>IF(data!A42=0,"",data!A42)</f>
        <v>23</v>
      </c>
      <c r="B25" t="str">
        <f>IF(data!E42=0,"",data!E42)</f>
        <v>DEVI RISKA</v>
      </c>
      <c r="C25" s="142" t="str">
        <f>IFERROR(ROUND(#REF!,0),"")</f>
        <v/>
      </c>
      <c r="D25" s="142" t="str">
        <f>IFERROR(ROUND(#REF!,0),"")</f>
        <v/>
      </c>
      <c r="E25" s="142" t="str">
        <f>IFERROR(ROUND(#REF!,0),"")</f>
        <v/>
      </c>
      <c r="F25" s="142" t="str">
        <f>IFERROR(ROUND(#REF!,0),"")</f>
        <v/>
      </c>
      <c r="G25" s="142" t="str">
        <f>IFERROR(ROUND(#REF!,0),"")</f>
        <v/>
      </c>
      <c r="H25" s="142" t="str">
        <f>IFERROR(ROUND(#REF!,0),"")</f>
        <v/>
      </c>
      <c r="I25" s="142" t="str">
        <f>IFERROR(ROUND(#REF!,0),"")</f>
        <v/>
      </c>
      <c r="J25" s="142" t="str">
        <f>IFERROR(ROUND(#REF!,0),"")</f>
        <v/>
      </c>
      <c r="M25" t="str">
        <f t="shared" si="1"/>
        <v/>
      </c>
      <c r="N25" t="str">
        <f t="shared" si="2"/>
        <v/>
      </c>
      <c r="O25" t="str">
        <f t="shared" si="3"/>
        <v/>
      </c>
      <c r="P25" t="str">
        <f t="shared" si="4"/>
        <v/>
      </c>
      <c r="Q25" t="str">
        <f t="shared" si="5"/>
        <v/>
      </c>
      <c r="R25" t="str">
        <f t="shared" si="6"/>
        <v/>
      </c>
      <c r="S25" t="str">
        <f t="shared" si="7"/>
        <v/>
      </c>
      <c r="T25" t="str">
        <f t="shared" si="8"/>
        <v/>
      </c>
    </row>
    <row r="26" spans="1:20">
      <c r="A26">
        <f>IF(data!A43=0,"",data!A43)</f>
        <v>24</v>
      </c>
      <c r="B26" t="str">
        <f>IF(data!E43=0,"",data!E43)</f>
        <v>ROBAN</v>
      </c>
      <c r="C26" s="142" t="str">
        <f>IFERROR(ROUND(#REF!,0),"")</f>
        <v/>
      </c>
      <c r="D26" s="142" t="str">
        <f>IFERROR(ROUND(#REF!,0),"")</f>
        <v/>
      </c>
      <c r="E26" s="142" t="str">
        <f>IFERROR(ROUND(#REF!,0),"")</f>
        <v/>
      </c>
      <c r="F26" s="142" t="str">
        <f>IFERROR(ROUND(#REF!,0),"")</f>
        <v/>
      </c>
      <c r="G26" s="142" t="str">
        <f>IFERROR(ROUND(#REF!,0),"")</f>
        <v/>
      </c>
      <c r="H26" s="142" t="str">
        <f>IFERROR(ROUND(#REF!,0),"")</f>
        <v/>
      </c>
      <c r="I26" s="142" t="str">
        <f>IFERROR(ROUND(#REF!,0),"")</f>
        <v/>
      </c>
      <c r="J26" s="142" t="str">
        <f>IFERROR(ROUND(#REF!,0),"")</f>
        <v/>
      </c>
      <c r="M26" t="str">
        <f t="shared" si="1"/>
        <v/>
      </c>
      <c r="N26" t="str">
        <f t="shared" si="2"/>
        <v/>
      </c>
      <c r="O26" t="str">
        <f t="shared" si="3"/>
        <v/>
      </c>
      <c r="P26" t="str">
        <f t="shared" si="4"/>
        <v/>
      </c>
      <c r="Q26" t="str">
        <f t="shared" si="5"/>
        <v/>
      </c>
      <c r="R26" t="str">
        <f t="shared" si="6"/>
        <v/>
      </c>
      <c r="S26" t="str">
        <f t="shared" si="7"/>
        <v/>
      </c>
      <c r="T26" t="str">
        <f t="shared" si="8"/>
        <v/>
      </c>
    </row>
    <row r="27" spans="1:20">
      <c r="A27">
        <f>IF(data!A44=0,"",data!A44)</f>
        <v>25</v>
      </c>
      <c r="B27" t="str">
        <f>IF(data!E44=0,"",data!E44)</f>
        <v>SAHRUL RAMADHAN</v>
      </c>
      <c r="C27" s="142" t="str">
        <f>IFERROR(ROUND(#REF!,0),"")</f>
        <v/>
      </c>
      <c r="D27" s="142" t="str">
        <f>IFERROR(ROUND(#REF!,0),"")</f>
        <v/>
      </c>
      <c r="E27" s="142" t="str">
        <f>IFERROR(ROUND(#REF!,0),"")</f>
        <v/>
      </c>
      <c r="F27" s="142" t="str">
        <f>IFERROR(ROUND(#REF!,0),"")</f>
        <v/>
      </c>
      <c r="G27" s="142" t="str">
        <f>IFERROR(ROUND(#REF!,0),"")</f>
        <v/>
      </c>
      <c r="H27" s="142" t="str">
        <f>IFERROR(ROUND(#REF!,0),"")</f>
        <v/>
      </c>
      <c r="I27" s="142" t="str">
        <f>IFERROR(ROUND(#REF!,0),"")</f>
        <v/>
      </c>
      <c r="J27" s="142" t="str">
        <f>IFERROR(ROUND(#REF!,0),"")</f>
        <v/>
      </c>
      <c r="M27" t="str">
        <f t="shared" si="1"/>
        <v/>
      </c>
      <c r="N27" t="str">
        <f t="shared" si="2"/>
        <v/>
      </c>
      <c r="O27" t="str">
        <f t="shared" si="3"/>
        <v/>
      </c>
      <c r="P27" t="str">
        <f t="shared" si="4"/>
        <v/>
      </c>
      <c r="Q27" t="str">
        <f t="shared" si="5"/>
        <v/>
      </c>
      <c r="R27" t="str">
        <f t="shared" si="6"/>
        <v/>
      </c>
      <c r="S27" t="str">
        <f t="shared" si="7"/>
        <v/>
      </c>
      <c r="T27" t="str">
        <f t="shared" si="8"/>
        <v/>
      </c>
    </row>
    <row r="28" spans="1:20">
      <c r="A28">
        <f>IF(data!A45=0,"",data!A45)</f>
        <v>26</v>
      </c>
      <c r="B28" t="str">
        <f>IF(data!E45=0,"",data!E45)</f>
        <v>SATIFA KHUMAIRAH</v>
      </c>
      <c r="C28" s="142" t="str">
        <f>IFERROR(ROUND(#REF!,0),"")</f>
        <v/>
      </c>
      <c r="D28" s="142" t="str">
        <f>IFERROR(ROUND(#REF!,0),"")</f>
        <v/>
      </c>
      <c r="E28" s="142" t="str">
        <f>IFERROR(ROUND(#REF!,0),"")</f>
        <v/>
      </c>
      <c r="F28" s="142" t="str">
        <f>IFERROR(ROUND(#REF!,0),"")</f>
        <v/>
      </c>
      <c r="G28" s="142" t="str">
        <f>IFERROR(ROUND(#REF!,0),"")</f>
        <v/>
      </c>
      <c r="H28" s="142" t="str">
        <f>IFERROR(ROUND(#REF!,0),"")</f>
        <v/>
      </c>
      <c r="I28" s="142" t="str">
        <f>IFERROR(ROUND(#REF!,0),"")</f>
        <v/>
      </c>
      <c r="J28" s="142" t="str">
        <f>IFERROR(ROUND(#REF!,0),"")</f>
        <v/>
      </c>
      <c r="M28" t="str">
        <f t="shared" si="1"/>
        <v/>
      </c>
      <c r="N28" t="str">
        <f t="shared" si="2"/>
        <v/>
      </c>
      <c r="O28" t="str">
        <f t="shared" si="3"/>
        <v/>
      </c>
      <c r="P28" t="str">
        <f t="shared" si="4"/>
        <v/>
      </c>
      <c r="Q28" t="str">
        <f t="shared" si="5"/>
        <v/>
      </c>
      <c r="R28" t="str">
        <f t="shared" si="6"/>
        <v/>
      </c>
      <c r="S28" t="str">
        <f t="shared" si="7"/>
        <v/>
      </c>
      <c r="T28" t="str">
        <f t="shared" si="8"/>
        <v/>
      </c>
    </row>
    <row r="29" spans="1:20">
      <c r="A29">
        <f>IF(data!A46=0,"",data!A46)</f>
        <v>27</v>
      </c>
      <c r="B29" t="str">
        <f>IF(data!E46=0,"",data!E46)</f>
        <v>SITI ASIA</v>
      </c>
      <c r="C29" s="142" t="str">
        <f>IFERROR(ROUND(#REF!,0),"")</f>
        <v/>
      </c>
      <c r="D29" s="142" t="str">
        <f>IFERROR(ROUND(#REF!,0),"")</f>
        <v/>
      </c>
      <c r="E29" s="142" t="str">
        <f>IFERROR(ROUND(#REF!,0),"")</f>
        <v/>
      </c>
      <c r="F29" s="142" t="str">
        <f>IFERROR(ROUND(#REF!,0),"")</f>
        <v/>
      </c>
      <c r="G29" s="142" t="str">
        <f>IFERROR(ROUND(#REF!,0),"")</f>
        <v/>
      </c>
      <c r="H29" s="142" t="str">
        <f>IFERROR(ROUND(#REF!,0),"")</f>
        <v/>
      </c>
      <c r="I29" s="142" t="str">
        <f>IFERROR(ROUND(#REF!,0),"")</f>
        <v/>
      </c>
      <c r="J29" s="142" t="str">
        <f>IFERROR(ROUND(#REF!,0),"")</f>
        <v/>
      </c>
      <c r="M29" t="str">
        <f t="shared" si="1"/>
        <v/>
      </c>
      <c r="N29" t="str">
        <f t="shared" si="2"/>
        <v/>
      </c>
      <c r="O29" t="str">
        <f t="shared" si="3"/>
        <v/>
      </c>
      <c r="P29" t="str">
        <f t="shared" si="4"/>
        <v/>
      </c>
      <c r="Q29" t="str">
        <f t="shared" si="5"/>
        <v/>
      </c>
      <c r="R29" t="str">
        <f t="shared" si="6"/>
        <v/>
      </c>
      <c r="S29" t="str">
        <f t="shared" si="7"/>
        <v/>
      </c>
      <c r="T29" t="str">
        <f t="shared" si="8"/>
        <v/>
      </c>
    </row>
    <row r="30" spans="1:20">
      <c r="A30">
        <f>IF(data!A47=0,"",data!A47)</f>
        <v>28</v>
      </c>
      <c r="B30" t="str">
        <f>IF(data!E47=0,"",data!E47)</f>
        <v>SURIANI</v>
      </c>
      <c r="C30" s="142" t="str">
        <f>IFERROR(ROUND(#REF!,0),"")</f>
        <v/>
      </c>
      <c r="D30" s="142" t="str">
        <f>IFERROR(ROUND(#REF!,0),"")</f>
        <v/>
      </c>
      <c r="E30" s="142" t="str">
        <f>IFERROR(ROUND(#REF!,0),"")</f>
        <v/>
      </c>
      <c r="F30" s="142" t="str">
        <f>IFERROR(ROUND(#REF!,0),"")</f>
        <v/>
      </c>
      <c r="G30" s="142" t="str">
        <f>IFERROR(ROUND(#REF!,0),"")</f>
        <v/>
      </c>
      <c r="H30" s="142" t="str">
        <f>IFERROR(ROUND(#REF!,0),"")</f>
        <v/>
      </c>
      <c r="I30" s="142" t="str">
        <f>IFERROR(ROUND(#REF!,0),"")</f>
        <v/>
      </c>
      <c r="J30" s="142" t="str">
        <f>IFERROR(ROUND(#REF!,0),"")</f>
        <v/>
      </c>
      <c r="M30" t="str">
        <f t="shared" si="1"/>
        <v/>
      </c>
      <c r="N30" t="str">
        <f t="shared" si="2"/>
        <v/>
      </c>
      <c r="O30" t="str">
        <f t="shared" si="3"/>
        <v/>
      </c>
      <c r="P30" t="str">
        <f t="shared" si="4"/>
        <v/>
      </c>
      <c r="Q30" t="str">
        <f t="shared" si="5"/>
        <v/>
      </c>
      <c r="R30" t="str">
        <f t="shared" si="6"/>
        <v/>
      </c>
      <c r="S30" t="str">
        <f t="shared" si="7"/>
        <v/>
      </c>
      <c r="T30" t="str">
        <f t="shared" si="8"/>
        <v/>
      </c>
    </row>
    <row r="31" spans="1:20">
      <c r="A31">
        <f>IF(data!A48=0,"",data!A48)</f>
        <v>29</v>
      </c>
      <c r="B31" t="str">
        <f>IF(data!E48=0,"",data!E48)</f>
        <v>USWATUN HASANAH</v>
      </c>
      <c r="C31" s="142" t="str">
        <f>IFERROR(ROUND(#REF!,0),"")</f>
        <v/>
      </c>
      <c r="D31" s="142" t="str">
        <f>IFERROR(ROUND(#REF!,0),"")</f>
        <v/>
      </c>
      <c r="E31" s="142" t="str">
        <f>IFERROR(ROUND(#REF!,0),"")</f>
        <v/>
      </c>
      <c r="F31" s="142" t="str">
        <f>IFERROR(ROUND(#REF!,0),"")</f>
        <v/>
      </c>
      <c r="G31" s="142" t="str">
        <f>IFERROR(ROUND(#REF!,0),"")</f>
        <v/>
      </c>
      <c r="H31" s="142" t="str">
        <f>IFERROR(ROUND(#REF!,0),"")</f>
        <v/>
      </c>
      <c r="I31" s="142" t="str">
        <f>IFERROR(ROUND(#REF!,0),"")</f>
        <v/>
      </c>
      <c r="J31" s="142" t="str">
        <f>IFERROR(ROUND(#REF!,0),"")</f>
        <v/>
      </c>
      <c r="M31" t="str">
        <f t="shared" si="1"/>
        <v/>
      </c>
      <c r="N31" t="str">
        <f t="shared" si="2"/>
        <v/>
      </c>
      <c r="O31" t="str">
        <f t="shared" si="3"/>
        <v/>
      </c>
      <c r="P31" t="str">
        <f t="shared" si="4"/>
        <v/>
      </c>
      <c r="Q31" t="str">
        <f t="shared" si="5"/>
        <v/>
      </c>
      <c r="R31" t="str">
        <f t="shared" si="6"/>
        <v/>
      </c>
      <c r="S31" t="str">
        <f t="shared" si="7"/>
        <v/>
      </c>
      <c r="T31" t="str">
        <f t="shared" si="8"/>
        <v/>
      </c>
    </row>
    <row r="32" spans="1:20">
      <c r="A32">
        <f>IF(data!A49=0,"",data!A49)</f>
        <v>30</v>
      </c>
      <c r="B32" t="str">
        <f>IF(data!E49=0,"",data!E49)</f>
        <v>ZANIS PERDANA</v>
      </c>
      <c r="C32" s="142" t="str">
        <f>IFERROR(ROUND(#REF!,0),"")</f>
        <v/>
      </c>
      <c r="D32" s="142" t="str">
        <f>IFERROR(ROUND(#REF!,0),"")</f>
        <v/>
      </c>
      <c r="E32" s="142" t="str">
        <f>IFERROR(ROUND(#REF!,0),"")</f>
        <v/>
      </c>
      <c r="F32" s="142" t="str">
        <f>IFERROR(ROUND(#REF!,0),"")</f>
        <v/>
      </c>
      <c r="G32" s="142" t="str">
        <f>IFERROR(ROUND(#REF!,0),"")</f>
        <v/>
      </c>
      <c r="H32" s="142" t="str">
        <f>IFERROR(ROUND(#REF!,0),"")</f>
        <v/>
      </c>
      <c r="I32" s="142" t="str">
        <f>IFERROR(ROUND(#REF!,0),"")</f>
        <v/>
      </c>
      <c r="J32" s="142" t="str">
        <f>IFERROR(ROUND(#REF!,0),"")</f>
        <v/>
      </c>
      <c r="M32" t="str">
        <f t="shared" si="1"/>
        <v/>
      </c>
      <c r="N32" t="str">
        <f t="shared" si="2"/>
        <v/>
      </c>
      <c r="O32" t="str">
        <f t="shared" si="3"/>
        <v/>
      </c>
      <c r="P32" t="str">
        <f t="shared" si="4"/>
        <v/>
      </c>
      <c r="Q32" t="str">
        <f t="shared" si="5"/>
        <v/>
      </c>
      <c r="R32" t="str">
        <f t="shared" si="6"/>
        <v/>
      </c>
      <c r="S32" t="str">
        <f t="shared" si="7"/>
        <v/>
      </c>
      <c r="T32" t="str">
        <f t="shared" si="8"/>
        <v/>
      </c>
    </row>
    <row r="33" spans="1:20">
      <c r="A33">
        <f>IF(data!A50=0,"",data!A50)</f>
        <v>31</v>
      </c>
      <c r="B33" t="str">
        <f>IF(data!E50=0,"",data!E50)</f>
        <v/>
      </c>
      <c r="C33" s="142" t="str">
        <f>IFERROR(ROUND(#REF!,0),"")</f>
        <v/>
      </c>
      <c r="D33" s="142" t="str">
        <f>IFERROR(ROUND(#REF!,0),"")</f>
        <v/>
      </c>
      <c r="E33" s="142" t="str">
        <f>IFERROR(ROUND(#REF!,0),"")</f>
        <v/>
      </c>
      <c r="F33" s="142" t="str">
        <f>IFERROR(ROUND(#REF!,0),"")</f>
        <v/>
      </c>
      <c r="G33" s="142" t="str">
        <f>IFERROR(ROUND(#REF!,0),"")</f>
        <v/>
      </c>
      <c r="H33" s="142" t="str">
        <f>IFERROR(ROUND(#REF!,0),"")</f>
        <v/>
      </c>
      <c r="I33" s="142" t="str">
        <f>IFERROR(ROUND(#REF!,0),"")</f>
        <v/>
      </c>
      <c r="J33" s="142" t="str">
        <f>IFERROR(ROUND(#REF!,0),"")</f>
        <v/>
      </c>
      <c r="M33" t="str">
        <f t="shared" si="1"/>
        <v/>
      </c>
      <c r="N33" t="str">
        <f t="shared" si="2"/>
        <v/>
      </c>
      <c r="O33" t="str">
        <f t="shared" si="3"/>
        <v/>
      </c>
      <c r="P33" t="str">
        <f t="shared" si="4"/>
        <v/>
      </c>
      <c r="Q33" t="str">
        <f t="shared" si="5"/>
        <v/>
      </c>
      <c r="R33" t="str">
        <f t="shared" si="6"/>
        <v/>
      </c>
      <c r="S33" t="str">
        <f t="shared" si="7"/>
        <v/>
      </c>
      <c r="T33" t="str">
        <f t="shared" si="8"/>
        <v/>
      </c>
    </row>
    <row r="34" spans="1:20">
      <c r="A34">
        <f>IF(data!A51=0,"",data!A51)</f>
        <v>32</v>
      </c>
      <c r="B34" t="str">
        <f>IF(data!E51=0,"",data!E51)</f>
        <v/>
      </c>
      <c r="C34" s="142" t="str">
        <f>IFERROR(ROUND(#REF!,0),"")</f>
        <v/>
      </c>
      <c r="D34" s="142" t="str">
        <f>IFERROR(ROUND(#REF!,0),"")</f>
        <v/>
      </c>
      <c r="E34" s="142" t="str">
        <f>IFERROR(ROUND(#REF!,0),"")</f>
        <v/>
      </c>
      <c r="F34" s="142" t="str">
        <f>IFERROR(ROUND(#REF!,0),"")</f>
        <v/>
      </c>
      <c r="G34" s="142" t="str">
        <f>IFERROR(ROUND(#REF!,0),"")</f>
        <v/>
      </c>
      <c r="H34" s="142" t="str">
        <f>IFERROR(ROUND(#REF!,0),"")</f>
        <v/>
      </c>
      <c r="I34" s="142" t="str">
        <f>IFERROR(ROUND(#REF!,0),"")</f>
        <v/>
      </c>
      <c r="J34" s="142" t="str">
        <f>IFERROR(ROUND(#REF!,0),"")</f>
        <v/>
      </c>
      <c r="M34" t="str">
        <f t="shared" si="1"/>
        <v/>
      </c>
      <c r="N34" t="str">
        <f t="shared" si="2"/>
        <v/>
      </c>
      <c r="O34" t="str">
        <f t="shared" si="3"/>
        <v/>
      </c>
      <c r="P34" t="str">
        <f t="shared" si="4"/>
        <v/>
      </c>
      <c r="Q34" t="str">
        <f t="shared" si="5"/>
        <v/>
      </c>
      <c r="R34" t="str">
        <f t="shared" si="6"/>
        <v/>
      </c>
      <c r="S34" t="str">
        <f t="shared" si="7"/>
        <v/>
      </c>
      <c r="T34" t="str">
        <f t="shared" si="8"/>
        <v/>
      </c>
    </row>
    <row r="35" spans="1:20">
      <c r="A35">
        <f>IF(data!A52=0,"",data!A52)</f>
        <v>33</v>
      </c>
      <c r="B35" t="str">
        <f>IF(data!E52=0,"",data!E52)</f>
        <v/>
      </c>
      <c r="C35" s="142" t="str">
        <f>IFERROR(ROUND(#REF!,0),"")</f>
        <v/>
      </c>
      <c r="D35" s="142" t="str">
        <f>IFERROR(ROUND(#REF!,0),"")</f>
        <v/>
      </c>
      <c r="E35" s="142" t="str">
        <f>IFERROR(ROUND(#REF!,0),"")</f>
        <v/>
      </c>
      <c r="F35" s="142" t="str">
        <f>IFERROR(ROUND(#REF!,0),"")</f>
        <v/>
      </c>
      <c r="G35" s="142" t="str">
        <f>IFERROR(ROUND(#REF!,0),"")</f>
        <v/>
      </c>
      <c r="H35" s="142" t="str">
        <f>IFERROR(ROUND(#REF!,0),"")</f>
        <v/>
      </c>
      <c r="I35" s="142" t="str">
        <f>IFERROR(ROUND(#REF!,0),"")</f>
        <v/>
      </c>
      <c r="J35" s="142" t="str">
        <f>IFERROR(ROUND(#REF!,0),"")</f>
        <v/>
      </c>
      <c r="M35" t="str">
        <f t="shared" si="1"/>
        <v/>
      </c>
      <c r="N35" t="str">
        <f t="shared" si="2"/>
        <v/>
      </c>
      <c r="O35" t="str">
        <f t="shared" si="3"/>
        <v/>
      </c>
      <c r="P35" t="str">
        <f t="shared" si="4"/>
        <v/>
      </c>
      <c r="Q35" t="str">
        <f t="shared" si="5"/>
        <v/>
      </c>
      <c r="R35" t="str">
        <f t="shared" si="6"/>
        <v/>
      </c>
      <c r="S35" t="str">
        <f t="shared" si="7"/>
        <v/>
      </c>
      <c r="T35" t="str">
        <f t="shared" si="8"/>
        <v/>
      </c>
    </row>
    <row r="36" spans="1:20">
      <c r="A36">
        <f>IF(data!A53=0,"",data!A53)</f>
        <v>34</v>
      </c>
      <c r="B36" t="str">
        <f>IF(data!E53=0,"",data!E53)</f>
        <v/>
      </c>
      <c r="C36" s="142" t="str">
        <f>IFERROR(ROUND(#REF!,0),"")</f>
        <v/>
      </c>
      <c r="D36" s="142" t="str">
        <f>IFERROR(ROUND(#REF!,0),"")</f>
        <v/>
      </c>
      <c r="E36" s="142" t="str">
        <f>IFERROR(ROUND(#REF!,0),"")</f>
        <v/>
      </c>
      <c r="F36" s="142" t="str">
        <f>IFERROR(ROUND(#REF!,0),"")</f>
        <v/>
      </c>
      <c r="G36" s="142" t="str">
        <f>IFERROR(ROUND(#REF!,0),"")</f>
        <v/>
      </c>
      <c r="H36" s="142" t="str">
        <f>IFERROR(ROUND(#REF!,0),"")</f>
        <v/>
      </c>
      <c r="I36" s="142" t="str">
        <f>IFERROR(ROUND(#REF!,0),"")</f>
        <v/>
      </c>
      <c r="J36" s="142" t="str">
        <f>IFERROR(ROUND(#REF!,0),"")</f>
        <v/>
      </c>
      <c r="M36" t="str">
        <f t="shared" si="1"/>
        <v/>
      </c>
      <c r="N36" t="str">
        <f t="shared" si="2"/>
        <v/>
      </c>
      <c r="O36" t="str">
        <f t="shared" si="3"/>
        <v/>
      </c>
      <c r="P36" t="str">
        <f t="shared" si="4"/>
        <v/>
      </c>
      <c r="Q36" t="str">
        <f t="shared" si="5"/>
        <v/>
      </c>
      <c r="R36" t="str">
        <f t="shared" si="6"/>
        <v/>
      </c>
      <c r="S36" t="str">
        <f t="shared" si="7"/>
        <v/>
      </c>
      <c r="T36" t="str">
        <f t="shared" si="8"/>
        <v/>
      </c>
    </row>
    <row r="37" spans="1:20">
      <c r="A37">
        <f>IF(data!A54=0,"",data!A54)</f>
        <v>35</v>
      </c>
      <c r="B37" t="str">
        <f>IF(data!E54=0,"",data!E54)</f>
        <v/>
      </c>
      <c r="C37" s="142" t="str">
        <f>IFERROR(ROUND(#REF!,0),"")</f>
        <v/>
      </c>
      <c r="D37" s="142" t="str">
        <f>IFERROR(ROUND(#REF!,0),"")</f>
        <v/>
      </c>
      <c r="E37" s="142" t="str">
        <f>IFERROR(ROUND(#REF!,0),"")</f>
        <v/>
      </c>
      <c r="F37" s="142" t="str">
        <f>IFERROR(ROUND(#REF!,0),"")</f>
        <v/>
      </c>
      <c r="G37" s="142" t="str">
        <f>IFERROR(ROUND(#REF!,0),"")</f>
        <v/>
      </c>
      <c r="H37" s="142" t="str">
        <f>IFERROR(ROUND(#REF!,0),"")</f>
        <v/>
      </c>
      <c r="I37" s="142" t="str">
        <f>IFERROR(ROUND(#REF!,0),"")</f>
        <v/>
      </c>
      <c r="J37" s="142" t="str">
        <f>IFERROR(ROUND(#REF!,0),"")</f>
        <v/>
      </c>
      <c r="M37" t="str">
        <f t="shared" si="1"/>
        <v/>
      </c>
      <c r="N37" t="str">
        <f t="shared" si="2"/>
        <v/>
      </c>
      <c r="O37" t="str">
        <f t="shared" si="3"/>
        <v/>
      </c>
      <c r="P37" t="str">
        <f t="shared" si="4"/>
        <v/>
      </c>
      <c r="Q37" t="str">
        <f t="shared" si="5"/>
        <v/>
      </c>
      <c r="R37" t="str">
        <f t="shared" si="6"/>
        <v/>
      </c>
      <c r="S37" t="str">
        <f t="shared" si="7"/>
        <v/>
      </c>
      <c r="T37" t="str">
        <f t="shared" si="8"/>
        <v/>
      </c>
    </row>
  </sheetData>
  <sheetProtection password="CA29" sheet="1" objects="1" scenarios="1"/>
  <pageMargins left="0.7" right="0.7" top="0.75" bottom="0.75" header="0.3" footer="0.3"/>
  <pageSetup paperSize="1000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Q25"/>
  <sheetViews>
    <sheetView showRowColHeaders="0" zoomScale="85" zoomScaleNormal="85" workbookViewId="0"/>
  </sheetViews>
  <sheetFormatPr defaultRowHeight="15"/>
  <cols>
    <col min="1" max="1" width="3.140625" style="60" customWidth="1"/>
    <col min="2" max="2" width="9" style="60" bestFit="1" customWidth="1"/>
    <col min="3" max="3" width="8.28515625" style="60" bestFit="1" customWidth="1"/>
    <col min="4" max="4" width="9.140625" style="60"/>
    <col min="5" max="5" width="9.85546875" style="60" bestFit="1" customWidth="1"/>
    <col min="6" max="6" width="8.28515625" style="60" bestFit="1" customWidth="1"/>
    <col min="7" max="7" width="11.85546875" style="60" customWidth="1"/>
    <col min="8" max="8" width="9.85546875" style="60" bestFit="1" customWidth="1"/>
    <col min="9" max="9" width="5.42578125" style="60" customWidth="1"/>
    <col min="10" max="10" width="4.42578125" style="60" customWidth="1"/>
    <col min="11" max="11" width="9.140625" style="60"/>
    <col min="12" max="12" width="5.140625" style="60" bestFit="1" customWidth="1"/>
    <col min="13" max="16384" width="9.140625" style="60"/>
  </cols>
  <sheetData>
    <row r="1" spans="2:12" ht="15" customHeight="1"/>
    <row r="2" spans="2:12" ht="15" customHeight="1"/>
    <row r="3" spans="2:12" ht="15.75" customHeight="1"/>
    <row r="4" spans="2:12" ht="57.75" customHeight="1"/>
    <row r="5" spans="2:12" ht="5.25" customHeight="1"/>
    <row r="7" spans="2:12" ht="22.5" customHeight="1">
      <c r="B7" s="296" t="s">
        <v>15</v>
      </c>
      <c r="C7" s="296"/>
      <c r="D7" s="296"/>
      <c r="E7" s="296"/>
      <c r="F7" s="296"/>
      <c r="G7" s="296"/>
      <c r="H7" s="296"/>
      <c r="I7" s="296"/>
      <c r="J7" s="296"/>
      <c r="K7" s="296"/>
      <c r="L7" s="296"/>
    </row>
    <row r="8" spans="2:12" ht="27.75" customHeight="1">
      <c r="B8" s="297" t="s">
        <v>16</v>
      </c>
      <c r="C8" s="297"/>
      <c r="D8" s="297"/>
      <c r="E8" s="297"/>
      <c r="F8" s="297"/>
      <c r="G8" s="297"/>
      <c r="H8" s="297"/>
      <c r="I8" s="297"/>
      <c r="J8" s="297"/>
      <c r="K8" s="297"/>
      <c r="L8" s="297"/>
    </row>
    <row r="9" spans="2:12" ht="26.25">
      <c r="B9" s="61" t="s">
        <v>17</v>
      </c>
      <c r="C9" s="333" t="s">
        <v>168</v>
      </c>
      <c r="D9" s="334"/>
      <c r="E9" s="334"/>
      <c r="F9" s="334"/>
      <c r="G9" s="334"/>
      <c r="H9" s="335"/>
      <c r="I9" s="309" t="s">
        <v>5</v>
      </c>
      <c r="J9" s="309"/>
      <c r="K9" s="309"/>
      <c r="L9" s="309"/>
    </row>
    <row r="10" spans="2:12" ht="26.25">
      <c r="B10" s="61" t="s">
        <v>160</v>
      </c>
      <c r="C10" s="62">
        <v>95</v>
      </c>
      <c r="D10" s="247" t="s">
        <v>262</v>
      </c>
      <c r="E10" s="62">
        <v>100</v>
      </c>
      <c r="F10" s="312" t="s">
        <v>164</v>
      </c>
      <c r="G10" s="313"/>
      <c r="H10" s="314"/>
      <c r="I10" s="57" t="s">
        <v>22</v>
      </c>
      <c r="J10" s="58" t="s">
        <v>23</v>
      </c>
      <c r="K10" s="57">
        <v>4</v>
      </c>
      <c r="L10" s="59" t="s">
        <v>24</v>
      </c>
    </row>
    <row r="11" spans="2:12" ht="26.25">
      <c r="B11" s="61" t="s">
        <v>18</v>
      </c>
      <c r="C11" s="62">
        <v>90</v>
      </c>
      <c r="D11" s="56" t="s">
        <v>262</v>
      </c>
      <c r="E11" s="62">
        <v>94</v>
      </c>
      <c r="F11" s="315"/>
      <c r="G11" s="316"/>
      <c r="H11" s="317"/>
      <c r="I11" s="57" t="s">
        <v>22</v>
      </c>
      <c r="J11" s="58" t="s">
        <v>23</v>
      </c>
      <c r="K11" s="57">
        <v>3</v>
      </c>
      <c r="L11" s="59" t="s">
        <v>19</v>
      </c>
    </row>
    <row r="12" spans="2:12" ht="26.25">
      <c r="B12" s="61" t="s">
        <v>161</v>
      </c>
      <c r="C12" s="62">
        <v>85</v>
      </c>
      <c r="D12" s="56" t="s">
        <v>262</v>
      </c>
      <c r="E12" s="62">
        <v>89</v>
      </c>
      <c r="F12" s="318"/>
      <c r="G12" s="319"/>
      <c r="H12" s="320"/>
      <c r="I12" s="57" t="s">
        <v>22</v>
      </c>
      <c r="J12" s="58" t="s">
        <v>23</v>
      </c>
      <c r="K12" s="57">
        <v>2</v>
      </c>
      <c r="L12" s="59" t="s">
        <v>20</v>
      </c>
    </row>
    <row r="13" spans="2:12" ht="26.25">
      <c r="B13" s="61" t="s">
        <v>162</v>
      </c>
      <c r="C13" s="62">
        <v>80</v>
      </c>
      <c r="D13" s="56" t="s">
        <v>262</v>
      </c>
      <c r="E13" s="62">
        <v>84</v>
      </c>
      <c r="F13" s="312" t="s">
        <v>165</v>
      </c>
      <c r="G13" s="313"/>
      <c r="H13" s="314"/>
      <c r="I13" s="57" t="s">
        <v>22</v>
      </c>
      <c r="J13" s="58" t="s">
        <v>23</v>
      </c>
      <c r="K13" s="57">
        <v>1</v>
      </c>
      <c r="L13" s="59" t="s">
        <v>25</v>
      </c>
    </row>
    <row r="14" spans="2:12" ht="26.25">
      <c r="B14" s="61" t="s">
        <v>19</v>
      </c>
      <c r="C14" s="62">
        <v>75</v>
      </c>
      <c r="D14" s="56" t="s">
        <v>262</v>
      </c>
      <c r="E14" s="62">
        <v>79</v>
      </c>
      <c r="F14" s="315"/>
      <c r="G14" s="316"/>
      <c r="H14" s="317"/>
      <c r="I14" s="324"/>
      <c r="J14" s="325"/>
      <c r="K14" s="325"/>
      <c r="L14" s="326"/>
    </row>
    <row r="15" spans="2:12" ht="26.25">
      <c r="B15" s="61" t="s">
        <v>163</v>
      </c>
      <c r="C15" s="62">
        <v>70</v>
      </c>
      <c r="D15" s="56" t="s">
        <v>262</v>
      </c>
      <c r="E15" s="62">
        <v>74</v>
      </c>
      <c r="F15" s="318"/>
      <c r="G15" s="319"/>
      <c r="H15" s="320"/>
      <c r="I15" s="327"/>
      <c r="J15" s="328"/>
      <c r="K15" s="328"/>
      <c r="L15" s="329"/>
    </row>
    <row r="16" spans="2:12" ht="26.25">
      <c r="B16" s="61" t="s">
        <v>20</v>
      </c>
      <c r="C16" s="62">
        <v>60</v>
      </c>
      <c r="D16" s="56" t="s">
        <v>262</v>
      </c>
      <c r="E16" s="62">
        <v>69</v>
      </c>
      <c r="F16" s="321" t="s">
        <v>166</v>
      </c>
      <c r="G16" s="322"/>
      <c r="H16" s="323"/>
      <c r="I16" s="327"/>
      <c r="J16" s="328"/>
      <c r="K16" s="328"/>
      <c r="L16" s="329"/>
    </row>
    <row r="17" spans="2:17" ht="26.25">
      <c r="B17" s="61" t="s">
        <v>21</v>
      </c>
      <c r="C17" s="62">
        <v>0</v>
      </c>
      <c r="D17" s="56" t="s">
        <v>262</v>
      </c>
      <c r="E17" s="62">
        <v>59</v>
      </c>
      <c r="F17" s="321" t="s">
        <v>167</v>
      </c>
      <c r="G17" s="322"/>
      <c r="H17" s="323"/>
      <c r="I17" s="330"/>
      <c r="J17" s="331"/>
      <c r="K17" s="331"/>
      <c r="L17" s="332"/>
    </row>
    <row r="18" spans="2:17">
      <c r="B18" s="310" t="s">
        <v>14</v>
      </c>
      <c r="C18" s="311"/>
      <c r="D18" s="311"/>
      <c r="E18" s="311"/>
      <c r="F18" s="311"/>
      <c r="G18" s="311"/>
      <c r="H18" s="311"/>
      <c r="I18" s="311"/>
      <c r="J18" s="311"/>
      <c r="K18" s="311"/>
      <c r="L18" s="311"/>
    </row>
    <row r="19" spans="2:17" ht="21" customHeight="1">
      <c r="B19" s="336" t="s">
        <v>26</v>
      </c>
      <c r="C19" s="336"/>
      <c r="D19" s="336"/>
      <c r="E19" s="336"/>
      <c r="F19" s="337" t="s">
        <v>177</v>
      </c>
      <c r="G19" s="338"/>
      <c r="H19" s="338"/>
      <c r="I19" s="338"/>
      <c r="J19" s="338"/>
      <c r="K19" s="338"/>
      <c r="L19" s="63"/>
      <c r="M19" s="300" t="s">
        <v>207</v>
      </c>
      <c r="N19" s="301"/>
      <c r="O19" s="301"/>
      <c r="P19" s="302"/>
      <c r="Q19" s="63"/>
    </row>
    <row r="20" spans="2:17" ht="21" customHeight="1">
      <c r="B20" s="298" t="s">
        <v>172</v>
      </c>
      <c r="C20" s="299"/>
      <c r="D20" s="298" t="s">
        <v>173</v>
      </c>
      <c r="E20" s="299"/>
      <c r="F20" s="339" t="s">
        <v>200</v>
      </c>
      <c r="G20" s="340"/>
      <c r="H20" s="340"/>
      <c r="I20" s="340"/>
      <c r="J20" s="340"/>
      <c r="K20" s="341"/>
      <c r="L20" s="64"/>
      <c r="M20" s="303"/>
      <c r="N20" s="304"/>
      <c r="O20" s="304"/>
      <c r="P20" s="305"/>
      <c r="Q20" s="63"/>
    </row>
    <row r="21" spans="2:17" ht="21" customHeight="1">
      <c r="B21" s="298" t="s">
        <v>169</v>
      </c>
      <c r="C21" s="299"/>
      <c r="D21" s="298" t="s">
        <v>174</v>
      </c>
      <c r="E21" s="299"/>
      <c r="F21" s="339" t="s">
        <v>201</v>
      </c>
      <c r="G21" s="340"/>
      <c r="H21" s="340"/>
      <c r="I21" s="340"/>
      <c r="J21" s="340"/>
      <c r="K21" s="341"/>
      <c r="M21" s="303"/>
      <c r="N21" s="304"/>
      <c r="O21" s="304"/>
      <c r="P21" s="305"/>
      <c r="Q21" s="63"/>
    </row>
    <row r="22" spans="2:17" ht="21" customHeight="1">
      <c r="B22" s="298" t="s">
        <v>170</v>
      </c>
      <c r="C22" s="299"/>
      <c r="D22" s="298" t="s">
        <v>175</v>
      </c>
      <c r="E22" s="299"/>
      <c r="F22" s="339" t="s">
        <v>202</v>
      </c>
      <c r="G22" s="340"/>
      <c r="H22" s="340"/>
      <c r="I22" s="340"/>
      <c r="J22" s="340"/>
      <c r="K22" s="341"/>
      <c r="M22" s="303"/>
      <c r="N22" s="304"/>
      <c r="O22" s="304"/>
      <c r="P22" s="305"/>
    </row>
    <row r="23" spans="2:17" ht="21" customHeight="1">
      <c r="B23" s="298" t="s">
        <v>171</v>
      </c>
      <c r="C23" s="299"/>
      <c r="D23" s="298" t="s">
        <v>176</v>
      </c>
      <c r="E23" s="299"/>
      <c r="F23" s="339" t="s">
        <v>203</v>
      </c>
      <c r="G23" s="340"/>
      <c r="H23" s="340"/>
      <c r="I23" s="340"/>
      <c r="J23" s="340"/>
      <c r="K23" s="341"/>
      <c r="M23" s="303"/>
      <c r="N23" s="304"/>
      <c r="O23" s="304"/>
      <c r="P23" s="305"/>
    </row>
    <row r="24" spans="2:17" ht="15.75" customHeight="1">
      <c r="M24" s="306"/>
      <c r="N24" s="307"/>
      <c r="O24" s="307"/>
      <c r="P24" s="308"/>
    </row>
    <row r="25" spans="2:17">
      <c r="M25" s="63"/>
      <c r="N25" s="63"/>
    </row>
  </sheetData>
  <sheetProtection password="CA29" sheet="1" objects="1" scenarios="1"/>
  <mergeCells count="25">
    <mergeCell ref="D21:E21"/>
    <mergeCell ref="D22:E22"/>
    <mergeCell ref="D23:E23"/>
    <mergeCell ref="B19:E19"/>
    <mergeCell ref="F19:K19"/>
    <mergeCell ref="F21:K21"/>
    <mergeCell ref="F20:K20"/>
    <mergeCell ref="F22:K22"/>
    <mergeCell ref="F23:K23"/>
    <mergeCell ref="B7:L7"/>
    <mergeCell ref="B8:L8"/>
    <mergeCell ref="B23:C23"/>
    <mergeCell ref="M19:P24"/>
    <mergeCell ref="B21:C21"/>
    <mergeCell ref="B22:C22"/>
    <mergeCell ref="B20:C20"/>
    <mergeCell ref="I9:L9"/>
    <mergeCell ref="B18:L18"/>
    <mergeCell ref="F10:H12"/>
    <mergeCell ref="F13:H15"/>
    <mergeCell ref="F16:H16"/>
    <mergeCell ref="F17:H17"/>
    <mergeCell ref="I14:L17"/>
    <mergeCell ref="C9:H9"/>
    <mergeCell ref="D20:E20"/>
  </mergeCells>
  <conditionalFormatting sqref="C10:C16">
    <cfRule type="cellIs" dxfId="48" priority="1" operator="equal">
      <formula>0</formula>
    </cfRule>
  </conditionalFormatting>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54"/>
  <sheetViews>
    <sheetView showRowColHeaders="0" workbookViewId="0">
      <selection activeCell="E20" sqref="E20:E49"/>
    </sheetView>
  </sheetViews>
  <sheetFormatPr defaultRowHeight="15"/>
  <cols>
    <col min="1" max="1" width="3.5703125" style="7" bestFit="1" customWidth="1"/>
    <col min="2" max="3" width="13.7109375" style="7" customWidth="1"/>
    <col min="4" max="4" width="1.5703125" style="7" bestFit="1" customWidth="1"/>
    <col min="5" max="5" width="33.7109375" style="7" customWidth="1"/>
    <col min="6" max="16384" width="9.140625" style="7"/>
  </cols>
  <sheetData>
    <row r="1" spans="1:5" ht="15" customHeight="1">
      <c r="A1" s="345" t="s">
        <v>28</v>
      </c>
      <c r="B1" s="345"/>
      <c r="C1" s="345"/>
      <c r="D1" s="345"/>
      <c r="E1" s="345"/>
    </row>
    <row r="2" spans="1:5" ht="15" customHeight="1">
      <c r="A2" s="345"/>
      <c r="B2" s="345"/>
      <c r="C2" s="345"/>
      <c r="D2" s="345"/>
      <c r="E2" s="345"/>
    </row>
    <row r="3" spans="1:5">
      <c r="A3" s="344" t="s">
        <v>29</v>
      </c>
      <c r="B3" s="344"/>
      <c r="C3" s="344"/>
      <c r="D3" s="112" t="s">
        <v>7</v>
      </c>
      <c r="E3" s="244" t="s">
        <v>273</v>
      </c>
    </row>
    <row r="4" spans="1:5">
      <c r="A4" s="344" t="s">
        <v>30</v>
      </c>
      <c r="B4" s="344"/>
      <c r="C4" s="344"/>
      <c r="D4" s="112" t="s">
        <v>7</v>
      </c>
      <c r="E4" s="244" t="s">
        <v>271</v>
      </c>
    </row>
    <row r="5" spans="1:5">
      <c r="A5" s="344" t="s">
        <v>31</v>
      </c>
      <c r="B5" s="344"/>
      <c r="C5" s="344"/>
      <c r="D5" s="112" t="s">
        <v>7</v>
      </c>
      <c r="E5" s="244" t="s">
        <v>274</v>
      </c>
    </row>
    <row r="6" spans="1:5">
      <c r="A6" s="344" t="s">
        <v>32</v>
      </c>
      <c r="B6" s="344"/>
      <c r="C6" s="344"/>
      <c r="D6" s="112" t="s">
        <v>7</v>
      </c>
      <c r="E6" s="244" t="s">
        <v>275</v>
      </c>
    </row>
    <row r="7" spans="1:5">
      <c r="A7" s="344" t="s">
        <v>33</v>
      </c>
      <c r="B7" s="344"/>
      <c r="C7" s="344"/>
      <c r="D7" s="112" t="s">
        <v>7</v>
      </c>
      <c r="E7" s="244" t="s">
        <v>275</v>
      </c>
    </row>
    <row r="8" spans="1:5">
      <c r="A8" s="344" t="s">
        <v>34</v>
      </c>
      <c r="B8" s="344"/>
      <c r="C8" s="344"/>
      <c r="D8" s="112" t="s">
        <v>7</v>
      </c>
      <c r="E8" s="244" t="s">
        <v>276</v>
      </c>
    </row>
    <row r="9" spans="1:5">
      <c r="A9" s="344" t="s">
        <v>35</v>
      </c>
      <c r="B9" s="344"/>
      <c r="C9" s="344"/>
      <c r="D9" s="112" t="s">
        <v>7</v>
      </c>
      <c r="E9" s="244" t="s">
        <v>277</v>
      </c>
    </row>
    <row r="10" spans="1:5">
      <c r="A10" s="344" t="s">
        <v>36</v>
      </c>
      <c r="B10" s="344"/>
      <c r="C10" s="344"/>
      <c r="D10" s="112" t="s">
        <v>7</v>
      </c>
      <c r="E10" s="244"/>
    </row>
    <row r="11" spans="1:5">
      <c r="A11" s="344" t="s">
        <v>37</v>
      </c>
      <c r="B11" s="344"/>
      <c r="C11" s="344"/>
      <c r="D11" s="112" t="s">
        <v>7</v>
      </c>
      <c r="E11" s="244" t="s">
        <v>119</v>
      </c>
    </row>
    <row r="12" spans="1:5">
      <c r="A12" s="344" t="s">
        <v>38</v>
      </c>
      <c r="B12" s="344"/>
      <c r="C12" s="344"/>
      <c r="D12" s="112" t="s">
        <v>7</v>
      </c>
      <c r="E12" s="244" t="s">
        <v>278</v>
      </c>
    </row>
    <row r="13" spans="1:5">
      <c r="A13" s="344" t="s">
        <v>39</v>
      </c>
      <c r="B13" s="344"/>
      <c r="C13" s="344"/>
      <c r="D13" s="112" t="s">
        <v>7</v>
      </c>
      <c r="E13" s="244" t="s">
        <v>279</v>
      </c>
    </row>
    <row r="14" spans="1:5">
      <c r="A14" s="344" t="s">
        <v>41</v>
      </c>
      <c r="B14" s="344"/>
      <c r="C14" s="344"/>
      <c r="D14" s="112" t="s">
        <v>7</v>
      </c>
      <c r="E14" s="244"/>
    </row>
    <row r="15" spans="1:5">
      <c r="A15" s="344" t="s">
        <v>40</v>
      </c>
      <c r="B15" s="344"/>
      <c r="C15" s="344"/>
      <c r="D15" s="112" t="s">
        <v>7</v>
      </c>
      <c r="E15" s="244"/>
    </row>
    <row r="16" spans="1:5" ht="12.75" customHeight="1">
      <c r="A16" s="343" t="s">
        <v>208</v>
      </c>
      <c r="B16" s="343"/>
      <c r="C16" s="343"/>
      <c r="D16" s="343"/>
      <c r="E16" s="343"/>
    </row>
    <row r="17" spans="1:5" ht="15" customHeight="1">
      <c r="A17" s="342" t="s">
        <v>42</v>
      </c>
      <c r="B17" s="342"/>
      <c r="C17" s="342"/>
      <c r="D17" s="342"/>
      <c r="E17" s="342"/>
    </row>
    <row r="18" spans="1:5" ht="15" customHeight="1">
      <c r="A18" s="342"/>
      <c r="B18" s="342"/>
      <c r="C18" s="342"/>
      <c r="D18" s="342"/>
      <c r="E18" s="342"/>
    </row>
    <row r="19" spans="1:5">
      <c r="A19" s="23" t="s">
        <v>43</v>
      </c>
      <c r="B19" s="23" t="s">
        <v>44</v>
      </c>
      <c r="C19" s="23" t="s">
        <v>45</v>
      </c>
      <c r="D19" s="113"/>
      <c r="E19" s="23" t="s">
        <v>46</v>
      </c>
    </row>
    <row r="20" spans="1:5">
      <c r="A20" s="15">
        <v>1</v>
      </c>
      <c r="B20" s="633">
        <v>1321</v>
      </c>
      <c r="C20" s="145"/>
      <c r="D20" s="65"/>
      <c r="E20" s="634" t="s">
        <v>280</v>
      </c>
    </row>
    <row r="21" spans="1:5">
      <c r="A21" s="15">
        <v>2</v>
      </c>
      <c r="B21" s="633">
        <v>1323</v>
      </c>
      <c r="C21" s="145"/>
      <c r="D21" s="65"/>
      <c r="E21" s="634" t="s">
        <v>281</v>
      </c>
    </row>
    <row r="22" spans="1:5">
      <c r="A22" s="15">
        <v>3</v>
      </c>
      <c r="B22" s="633">
        <v>1325</v>
      </c>
      <c r="C22" s="145"/>
      <c r="D22" s="65"/>
      <c r="E22" s="634" t="s">
        <v>282</v>
      </c>
    </row>
    <row r="23" spans="1:5">
      <c r="A23" s="15">
        <v>4</v>
      </c>
      <c r="B23" s="633">
        <v>1326</v>
      </c>
      <c r="C23" s="145"/>
      <c r="D23" s="65"/>
      <c r="E23" s="634" t="s">
        <v>283</v>
      </c>
    </row>
    <row r="24" spans="1:5">
      <c r="A24" s="15">
        <v>5</v>
      </c>
      <c r="B24" s="633">
        <v>1327</v>
      </c>
      <c r="C24" s="146"/>
      <c r="D24" s="65"/>
      <c r="E24" s="634" t="s">
        <v>284</v>
      </c>
    </row>
    <row r="25" spans="1:5">
      <c r="A25" s="15">
        <v>6</v>
      </c>
      <c r="B25" s="633">
        <v>1328</v>
      </c>
      <c r="C25" s="147"/>
      <c r="D25" s="65"/>
      <c r="E25" s="634" t="s">
        <v>285</v>
      </c>
    </row>
    <row r="26" spans="1:5">
      <c r="A26" s="15">
        <v>7</v>
      </c>
      <c r="B26" s="633">
        <v>1329</v>
      </c>
      <c r="C26" s="145"/>
      <c r="D26" s="65"/>
      <c r="E26" s="634" t="s">
        <v>286</v>
      </c>
    </row>
    <row r="27" spans="1:5">
      <c r="A27" s="15">
        <v>8</v>
      </c>
      <c r="B27" s="633">
        <v>1330</v>
      </c>
      <c r="C27" s="148"/>
      <c r="D27" s="65"/>
      <c r="E27" s="634" t="s">
        <v>287</v>
      </c>
    </row>
    <row r="28" spans="1:5">
      <c r="A28" s="15">
        <v>9</v>
      </c>
      <c r="B28" s="633">
        <v>1331</v>
      </c>
      <c r="C28" s="149"/>
      <c r="D28" s="65"/>
      <c r="E28" s="634" t="s">
        <v>288</v>
      </c>
    </row>
    <row r="29" spans="1:5">
      <c r="A29" s="15">
        <v>10</v>
      </c>
      <c r="B29" s="633">
        <v>1332</v>
      </c>
      <c r="C29" s="146"/>
      <c r="D29" s="65"/>
      <c r="E29" s="634" t="s">
        <v>289</v>
      </c>
    </row>
    <row r="30" spans="1:5">
      <c r="A30" s="15">
        <v>11</v>
      </c>
      <c r="B30" s="633">
        <v>1333</v>
      </c>
      <c r="C30" s="147"/>
      <c r="D30" s="65"/>
      <c r="E30" s="634" t="s">
        <v>290</v>
      </c>
    </row>
    <row r="31" spans="1:5">
      <c r="A31" s="15">
        <v>12</v>
      </c>
      <c r="B31" s="633">
        <v>1334</v>
      </c>
      <c r="C31" s="145"/>
      <c r="D31" s="65"/>
      <c r="E31" s="634" t="s">
        <v>291</v>
      </c>
    </row>
    <row r="32" spans="1:5">
      <c r="A32" s="15">
        <v>13</v>
      </c>
      <c r="B32" s="633">
        <v>1335</v>
      </c>
      <c r="C32" s="150"/>
      <c r="D32" s="65"/>
      <c r="E32" s="634" t="s">
        <v>292</v>
      </c>
    </row>
    <row r="33" spans="1:5">
      <c r="A33" s="15">
        <v>14</v>
      </c>
      <c r="B33" s="633">
        <v>1336</v>
      </c>
      <c r="C33" s="148"/>
      <c r="D33" s="65"/>
      <c r="E33" s="634" t="s">
        <v>293</v>
      </c>
    </row>
    <row r="34" spans="1:5">
      <c r="A34" s="15">
        <v>15</v>
      </c>
      <c r="B34" s="633">
        <v>1337</v>
      </c>
      <c r="C34" s="145"/>
      <c r="D34" s="65"/>
      <c r="E34" s="634" t="s">
        <v>294</v>
      </c>
    </row>
    <row r="35" spans="1:5">
      <c r="A35" s="15">
        <v>16</v>
      </c>
      <c r="B35" s="633">
        <v>1338</v>
      </c>
      <c r="C35" s="146"/>
      <c r="D35" s="65"/>
      <c r="E35" s="634" t="s">
        <v>295</v>
      </c>
    </row>
    <row r="36" spans="1:5">
      <c r="A36" s="15">
        <v>17</v>
      </c>
      <c r="B36" s="633">
        <v>1339</v>
      </c>
      <c r="C36" s="147"/>
      <c r="D36" s="65"/>
      <c r="E36" s="634" t="s">
        <v>296</v>
      </c>
    </row>
    <row r="37" spans="1:5">
      <c r="A37" s="15">
        <v>18</v>
      </c>
      <c r="B37" s="633">
        <v>1340</v>
      </c>
      <c r="C37" s="147"/>
      <c r="D37" s="65"/>
      <c r="E37" s="634" t="s">
        <v>297</v>
      </c>
    </row>
    <row r="38" spans="1:5">
      <c r="A38" s="15">
        <v>19</v>
      </c>
      <c r="B38" s="633">
        <v>1341</v>
      </c>
      <c r="C38" s="151"/>
      <c r="D38" s="65"/>
      <c r="E38" s="634" t="s">
        <v>298</v>
      </c>
    </row>
    <row r="39" spans="1:5">
      <c r="A39" s="15">
        <v>20</v>
      </c>
      <c r="B39" s="633">
        <v>1342</v>
      </c>
      <c r="C39" s="145"/>
      <c r="D39" s="65"/>
      <c r="E39" s="634" t="s">
        <v>299</v>
      </c>
    </row>
    <row r="40" spans="1:5">
      <c r="A40" s="15">
        <v>21</v>
      </c>
      <c r="B40" s="633">
        <v>1343</v>
      </c>
      <c r="C40" s="146"/>
      <c r="D40" s="65"/>
      <c r="E40" s="634" t="s">
        <v>300</v>
      </c>
    </row>
    <row r="41" spans="1:5">
      <c r="A41" s="15">
        <v>22</v>
      </c>
      <c r="B41" s="633">
        <v>1344</v>
      </c>
      <c r="C41" s="145"/>
      <c r="D41" s="65"/>
      <c r="E41" s="634" t="s">
        <v>301</v>
      </c>
    </row>
    <row r="42" spans="1:5">
      <c r="A42" s="15">
        <v>23</v>
      </c>
      <c r="B42" s="633">
        <v>1345</v>
      </c>
      <c r="C42" s="146"/>
      <c r="D42" s="65"/>
      <c r="E42" s="634" t="s">
        <v>302</v>
      </c>
    </row>
    <row r="43" spans="1:5">
      <c r="A43" s="15">
        <v>24</v>
      </c>
      <c r="B43" s="633">
        <v>1346</v>
      </c>
      <c r="C43" s="146"/>
      <c r="D43" s="65"/>
      <c r="E43" s="634" t="s">
        <v>303</v>
      </c>
    </row>
    <row r="44" spans="1:5">
      <c r="A44" s="15">
        <v>25</v>
      </c>
      <c r="B44" s="633">
        <v>1347</v>
      </c>
      <c r="C44" s="152"/>
      <c r="D44" s="65"/>
      <c r="E44" s="634" t="s">
        <v>304</v>
      </c>
    </row>
    <row r="45" spans="1:5">
      <c r="A45" s="15">
        <v>26</v>
      </c>
      <c r="B45" s="633">
        <v>1348</v>
      </c>
      <c r="C45" s="152"/>
      <c r="D45" s="65"/>
      <c r="E45" s="634" t="s">
        <v>305</v>
      </c>
    </row>
    <row r="46" spans="1:5">
      <c r="A46" s="15">
        <v>27</v>
      </c>
      <c r="B46" s="633">
        <v>1349</v>
      </c>
      <c r="C46" s="153"/>
      <c r="D46" s="65"/>
      <c r="E46" s="635" t="s">
        <v>306</v>
      </c>
    </row>
    <row r="47" spans="1:5">
      <c r="A47" s="15">
        <v>28</v>
      </c>
      <c r="B47" s="633">
        <v>1350</v>
      </c>
      <c r="C47" s="145"/>
      <c r="D47" s="65"/>
      <c r="E47" s="634" t="s">
        <v>307</v>
      </c>
    </row>
    <row r="48" spans="1:5">
      <c r="A48" s="15">
        <v>29</v>
      </c>
      <c r="B48" s="633">
        <v>1351</v>
      </c>
      <c r="C48" s="154"/>
      <c r="D48" s="65"/>
      <c r="E48" s="634" t="s">
        <v>308</v>
      </c>
    </row>
    <row r="49" spans="1:5">
      <c r="A49" s="15">
        <v>30</v>
      </c>
      <c r="B49" s="633">
        <v>1352</v>
      </c>
      <c r="C49" s="111"/>
      <c r="D49" s="65"/>
      <c r="E49" s="634" t="s">
        <v>309</v>
      </c>
    </row>
    <row r="50" spans="1:5">
      <c r="A50" s="15">
        <v>31</v>
      </c>
      <c r="B50" s="111"/>
      <c r="C50" s="111"/>
      <c r="D50" s="65"/>
      <c r="E50" s="114"/>
    </row>
    <row r="51" spans="1:5">
      <c r="A51" s="15">
        <v>32</v>
      </c>
      <c r="B51" s="111"/>
      <c r="C51" s="111"/>
      <c r="D51" s="65"/>
      <c r="E51" s="114"/>
    </row>
    <row r="52" spans="1:5">
      <c r="A52" s="15">
        <v>33</v>
      </c>
      <c r="B52" s="111"/>
      <c r="C52" s="111"/>
      <c r="D52" s="65"/>
      <c r="E52" s="114"/>
    </row>
    <row r="53" spans="1:5">
      <c r="A53" s="15">
        <v>34</v>
      </c>
      <c r="B53" s="111"/>
      <c r="C53" s="111"/>
      <c r="D53" s="65"/>
      <c r="E53" s="114"/>
    </row>
    <row r="54" spans="1:5">
      <c r="A54" s="15">
        <v>35</v>
      </c>
      <c r="B54" s="111"/>
      <c r="C54" s="111"/>
      <c r="D54" s="65"/>
      <c r="E54" s="114"/>
    </row>
  </sheetData>
  <sheetProtection password="CA29" sheet="1" objects="1" scenarios="1" selectLockedCells="1"/>
  <mergeCells count="16">
    <mergeCell ref="A1:E2"/>
    <mergeCell ref="A3:C3"/>
    <mergeCell ref="A15:C15"/>
    <mergeCell ref="A14:C14"/>
    <mergeCell ref="A13:C13"/>
    <mergeCell ref="A6:C6"/>
    <mergeCell ref="A5:C5"/>
    <mergeCell ref="A4:C4"/>
    <mergeCell ref="A9:C9"/>
    <mergeCell ref="A8:C8"/>
    <mergeCell ref="A7:C7"/>
    <mergeCell ref="A17:E18"/>
    <mergeCell ref="A16:E16"/>
    <mergeCell ref="A12:C12"/>
    <mergeCell ref="A11:C11"/>
    <mergeCell ref="A10:C10"/>
  </mergeCells>
  <pageMargins left="0.7" right="0.7" top="0.75" bottom="0.75" header="0.3" footer="0.3"/>
  <pageSetup paperSize="9"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 id="{B55DBB98-1A9E-40D3-ACFE-F884E390E536}">
            <xm:f>'C:\Users\Hendra Hermawan\Downloads\[Daftar Nama Siswa 2016-2017.xlsx]IX D'!#REF!&lt;=JmlhSiswa</xm:f>
            <x14:dxf>
              <border>
                <left style="thin">
                  <color auto="1"/>
                </left>
                <right style="thin">
                  <color auto="1"/>
                </right>
                <top style="thin">
                  <color auto="1"/>
                </top>
                <bottom style="thin">
                  <color auto="1"/>
                </bottom>
                <vertical/>
                <horizontal/>
              </border>
            </x14:dxf>
          </x14:cfRule>
          <x14:cfRule type="expression" priority="2" id="{A7C8945B-5CC7-4499-8AB2-846FC6A12881}">
            <xm:f>'C:\Users\Hendra Hermawan\Downloads\[Daftar Nama Siswa 2016-2017.xlsx]IX D'!#REF!&gt;JmlhSiswa</xm:f>
            <x14:dxf>
              <font>
                <color theme="0" tint="-0.14996795556505021"/>
              </font>
              <fill>
                <patternFill>
                  <bgColor theme="0" tint="-0.14996795556505021"/>
                </patternFill>
              </fill>
            </x14:dxf>
          </x14:cfRule>
          <xm:sqref>C23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R64"/>
  <sheetViews>
    <sheetView topLeftCell="A10" zoomScale="70" zoomScaleNormal="70" workbookViewId="0">
      <pane xSplit="12" ySplit="18" topLeftCell="M28" activePane="bottomRight" state="frozen"/>
      <selection activeCell="A10" sqref="A10"/>
      <selection pane="topRight" activeCell="M10" sqref="M10"/>
      <selection pane="bottomLeft" activeCell="A28" sqref="A28"/>
      <selection pane="bottomRight"/>
    </sheetView>
  </sheetViews>
  <sheetFormatPr defaultColWidth="0" defaultRowHeight="15" zeroHeight="1"/>
  <cols>
    <col min="1" max="1" width="5.5703125" style="71" bestFit="1" customWidth="1"/>
    <col min="2" max="2" width="31.85546875" style="71" customWidth="1"/>
    <col min="3" max="44" width="9.140625" style="71" customWidth="1"/>
    <col min="45" max="45" width="10.140625" style="71" bestFit="1" customWidth="1"/>
    <col min="46" max="46" width="9.140625" style="71" customWidth="1"/>
    <col min="47" max="47" width="10.28515625" style="71" bestFit="1" customWidth="1"/>
    <col min="48" max="57" width="9.140625" style="71" customWidth="1"/>
    <col min="58" max="58" width="10.140625" style="71" bestFit="1" customWidth="1"/>
    <col min="59" max="59" width="8.42578125" style="71" bestFit="1" customWidth="1"/>
    <col min="60" max="60" width="9.140625" style="71" customWidth="1"/>
    <col min="61" max="61" width="9.42578125" style="71" bestFit="1" customWidth="1"/>
    <col min="62" max="62" width="10.5703125" style="71" bestFit="1" customWidth="1"/>
    <col min="63" max="63" width="13.7109375" style="71" bestFit="1" customWidth="1"/>
    <col min="64" max="64" width="5.28515625" style="71" customWidth="1"/>
    <col min="65" max="65" width="3.28515625" style="71" bestFit="1" customWidth="1"/>
    <col min="66" max="66" width="3.42578125" style="71" hidden="1" customWidth="1"/>
    <col min="67" max="67" width="7" style="71" hidden="1" customWidth="1"/>
    <col min="68" max="68" width="5.5703125" style="71" hidden="1" customWidth="1"/>
    <col min="69" max="84" width="9.140625" style="71" hidden="1" customWidth="1"/>
    <col min="85" max="96" width="0" style="71" hidden="1" customWidth="1"/>
    <col min="97" max="16384" width="9.140625" style="71" hidden="1"/>
  </cols>
  <sheetData>
    <row r="1" spans="2:63" ht="26.25">
      <c r="C1" s="391" t="str">
        <f>IF(data!E3="","",data!E3)</f>
        <v>DINAS DIKPORA KABUPATEN DOMPU</v>
      </c>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2"/>
      <c r="AR1" s="392"/>
      <c r="AS1" s="392"/>
      <c r="AT1" s="392"/>
      <c r="AU1" s="392"/>
      <c r="AV1" s="392"/>
      <c r="AW1" s="392"/>
      <c r="AX1" s="392"/>
      <c r="AY1" s="392"/>
      <c r="AZ1" s="392"/>
      <c r="BA1" s="392"/>
      <c r="BB1" s="392"/>
      <c r="BC1" s="392"/>
      <c r="BD1" s="392"/>
      <c r="BE1" s="392"/>
      <c r="BF1" s="392"/>
      <c r="BG1" s="392"/>
      <c r="BH1" s="392"/>
      <c r="BI1" s="392"/>
      <c r="BJ1" s="392"/>
      <c r="BK1" s="393"/>
    </row>
    <row r="2" spans="2:63" ht="61.5">
      <c r="C2" s="394" t="str">
        <f>IF(data!E4="","",data!E4)</f>
        <v>SMPN 7 IT DOMPU</v>
      </c>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6"/>
    </row>
    <row r="3" spans="2:63" ht="15.75" thickBot="1">
      <c r="C3" s="397" t="str">
        <f>IF(data!E5="","",data!E5)&amp;" "&amp;IF(data!E7="","",data!E7)</f>
        <v>Jln. Dorobata No.02 Kel. Kandai Satu Dompu</v>
      </c>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398"/>
      <c r="BJ3" s="398"/>
      <c r="BK3" s="399"/>
    </row>
    <row r="4" spans="2:63">
      <c r="C4" s="400" t="s">
        <v>209</v>
      </c>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1"/>
      <c r="AM4" s="401"/>
      <c r="AN4" s="401"/>
      <c r="AO4" s="401"/>
      <c r="AP4" s="401"/>
      <c r="AQ4" s="401"/>
      <c r="AR4" s="401"/>
      <c r="AS4" s="401"/>
      <c r="AT4" s="401"/>
      <c r="AU4" s="401"/>
      <c r="AV4" s="401"/>
      <c r="AW4" s="401"/>
      <c r="AX4" s="401"/>
      <c r="AY4" s="401"/>
      <c r="AZ4" s="401"/>
      <c r="BA4" s="401"/>
      <c r="BB4" s="401"/>
      <c r="BC4" s="401"/>
      <c r="BD4" s="401"/>
      <c r="BE4" s="401"/>
      <c r="BF4" s="401"/>
      <c r="BG4" s="401"/>
      <c r="BH4" s="401"/>
      <c r="BI4" s="401"/>
      <c r="BJ4" s="401"/>
      <c r="BK4" s="402"/>
    </row>
    <row r="5" spans="2:63">
      <c r="C5" s="400"/>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1"/>
      <c r="BA5" s="401"/>
      <c r="BB5" s="401"/>
      <c r="BC5" s="401"/>
      <c r="BD5" s="401"/>
      <c r="BE5" s="401"/>
      <c r="BF5" s="401"/>
      <c r="BG5" s="401"/>
      <c r="BH5" s="401"/>
      <c r="BI5" s="401"/>
      <c r="BJ5" s="401"/>
      <c r="BK5" s="402"/>
    </row>
    <row r="6" spans="2:63" ht="15.75" thickBot="1">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404"/>
      <c r="AZ6" s="404"/>
      <c r="BA6" s="404"/>
      <c r="BB6" s="404"/>
      <c r="BC6" s="404"/>
      <c r="BD6" s="404"/>
      <c r="BE6" s="404"/>
      <c r="BF6" s="404"/>
      <c r="BG6" s="404"/>
      <c r="BH6" s="404"/>
      <c r="BI6" s="404"/>
      <c r="BJ6" s="404"/>
      <c r="BK6" s="405"/>
    </row>
    <row r="7" spans="2:63"/>
    <row r="8" spans="2:63" ht="15.75">
      <c r="B8" s="193" t="s">
        <v>47</v>
      </c>
      <c r="C8" s="72" t="str">
        <f>IF(HOME!F7="","",HOME!F7)</f>
        <v/>
      </c>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406" t="s">
        <v>52</v>
      </c>
      <c r="AK8" s="406"/>
      <c r="AL8" s="406"/>
      <c r="AM8" s="72" t="str">
        <f>IF(data!E11="","",data!E11)</f>
        <v>1 (ganjil)</v>
      </c>
      <c r="AN8" s="73"/>
      <c r="AO8" s="73"/>
      <c r="AP8" s="73"/>
      <c r="AQ8" s="73"/>
      <c r="AR8" s="73"/>
      <c r="AS8" s="73"/>
      <c r="AT8" s="73"/>
      <c r="AU8" s="73"/>
      <c r="AV8" s="73"/>
      <c r="AW8" s="73"/>
      <c r="AX8" s="73"/>
      <c r="AY8" s="73"/>
      <c r="AZ8" s="73"/>
      <c r="BA8" s="73"/>
      <c r="BB8" s="73"/>
      <c r="BC8" s="73"/>
      <c r="BD8" s="73"/>
      <c r="BE8" s="73"/>
      <c r="BF8" s="73"/>
      <c r="BG8" s="407" t="s">
        <v>50</v>
      </c>
      <c r="BH8" s="407"/>
      <c r="BI8" s="408">
        <f>IF(HOME!F10="","",HOME!F10)</f>
        <v>69</v>
      </c>
      <c r="BJ8" s="408"/>
      <c r="BK8" s="408"/>
    </row>
    <row r="9" spans="2:63" ht="15.75">
      <c r="B9" s="193" t="s">
        <v>48</v>
      </c>
      <c r="C9" s="72" t="str">
        <f>IF(HOME!F8="","",HOME!F8)</f>
        <v/>
      </c>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406" t="s">
        <v>49</v>
      </c>
      <c r="AK9" s="406"/>
      <c r="AL9" s="406"/>
      <c r="AM9" s="72" t="str">
        <f>IF(data!E10="","",data!E10)</f>
        <v/>
      </c>
      <c r="AN9" s="73"/>
      <c r="AO9" s="73"/>
      <c r="AP9" s="73"/>
      <c r="AQ9" s="73"/>
      <c r="AR9" s="73"/>
      <c r="AS9" s="73"/>
      <c r="AT9" s="73"/>
      <c r="AU9" s="73"/>
      <c r="AV9" s="73"/>
      <c r="AW9" s="73"/>
      <c r="AX9" s="73"/>
      <c r="AY9" s="73"/>
      <c r="AZ9" s="73"/>
      <c r="BA9" s="73"/>
      <c r="BB9" s="73"/>
      <c r="BC9" s="73"/>
      <c r="BD9" s="73"/>
      <c r="BE9" s="73"/>
      <c r="BF9" s="73"/>
      <c r="BG9" s="407" t="s">
        <v>51</v>
      </c>
      <c r="BH9" s="407"/>
      <c r="BI9" s="408" t="str">
        <f>IF(data!E14="","",data!E14)</f>
        <v/>
      </c>
      <c r="BJ9" s="408"/>
      <c r="BK9" s="408"/>
    </row>
    <row r="10" spans="2:63" ht="15.75">
      <c r="B10" s="193"/>
      <c r="C10" s="72"/>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C10" s="73"/>
      <c r="BD10" s="73"/>
      <c r="BE10" s="73"/>
      <c r="BF10" s="73"/>
      <c r="BG10" s="73"/>
      <c r="BH10" s="73"/>
      <c r="BI10" s="73"/>
      <c r="BJ10" s="73"/>
      <c r="BK10" s="73"/>
    </row>
    <row r="11" spans="2:63" ht="15.75">
      <c r="BB11" s="73"/>
      <c r="BC11" s="73"/>
    </row>
    <row r="12" spans="2:63" ht="24" thickBot="1">
      <c r="B12" s="388" t="s">
        <v>210</v>
      </c>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90"/>
      <c r="BC12" s="73"/>
      <c r="BE12" s="74"/>
      <c r="BF12" s="74"/>
    </row>
    <row r="13" spans="2:63" ht="19.5" customHeight="1">
      <c r="B13" s="92" t="s">
        <v>211</v>
      </c>
      <c r="C13" s="385"/>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7"/>
      <c r="AV13" s="409"/>
      <c r="AW13" s="410"/>
      <c r="AX13" s="410"/>
      <c r="AY13" s="410"/>
      <c r="AZ13" s="410"/>
      <c r="BA13" s="410"/>
      <c r="BB13" s="410"/>
      <c r="BC13" s="410"/>
      <c r="BD13" s="410"/>
      <c r="BE13" s="410"/>
      <c r="BF13" s="410"/>
      <c r="BG13" s="420" t="s">
        <v>63</v>
      </c>
      <c r="BH13" s="421"/>
      <c r="BI13" s="421"/>
      <c r="BJ13" s="422"/>
    </row>
    <row r="14" spans="2:63" ht="19.5" customHeight="1">
      <c r="B14" s="92" t="s">
        <v>212</v>
      </c>
      <c r="C14" s="385"/>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6"/>
      <c r="AL14" s="386"/>
      <c r="AM14" s="386"/>
      <c r="AN14" s="386"/>
      <c r="AO14" s="386"/>
      <c r="AP14" s="386"/>
      <c r="AQ14" s="386"/>
      <c r="AR14" s="387"/>
      <c r="AV14" s="411"/>
      <c r="AW14" s="412"/>
      <c r="AX14" s="412"/>
      <c r="AY14" s="412"/>
      <c r="AZ14" s="412"/>
      <c r="BA14" s="412"/>
      <c r="BB14" s="412"/>
      <c r="BC14" s="412"/>
      <c r="BD14" s="412"/>
      <c r="BE14" s="412"/>
      <c r="BF14" s="412"/>
      <c r="BG14" s="423"/>
      <c r="BH14" s="424"/>
      <c r="BI14" s="424"/>
      <c r="BJ14" s="425"/>
    </row>
    <row r="15" spans="2:63" ht="19.5" customHeight="1" thickBot="1">
      <c r="B15" s="92" t="s">
        <v>213</v>
      </c>
      <c r="C15" s="385"/>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6"/>
      <c r="AN15" s="386"/>
      <c r="AO15" s="386"/>
      <c r="AP15" s="386"/>
      <c r="AQ15" s="386"/>
      <c r="AR15" s="387"/>
      <c r="AV15" s="413"/>
      <c r="AW15" s="414"/>
      <c r="AX15" s="414"/>
      <c r="AY15" s="414"/>
      <c r="AZ15" s="414"/>
      <c r="BA15" s="414"/>
      <c r="BB15" s="414"/>
      <c r="BC15" s="414"/>
      <c r="BD15" s="414"/>
      <c r="BE15" s="414"/>
      <c r="BF15" s="414"/>
      <c r="BG15" s="423"/>
      <c r="BH15" s="424"/>
      <c r="BI15" s="424"/>
      <c r="BJ15" s="425"/>
    </row>
    <row r="16" spans="2:63" ht="19.5" customHeight="1" thickBot="1">
      <c r="B16" s="92" t="s">
        <v>214</v>
      </c>
      <c r="C16" s="385"/>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7"/>
      <c r="AV16" s="203" t="s">
        <v>185</v>
      </c>
      <c r="AW16" s="83"/>
      <c r="AX16" s="83"/>
      <c r="AY16" s="84"/>
      <c r="AZ16" s="85"/>
      <c r="BA16" s="85"/>
      <c r="BB16" s="85"/>
      <c r="BC16" s="85"/>
      <c r="BD16" s="86" t="s">
        <v>23</v>
      </c>
      <c r="BE16" s="87" t="str">
        <f>AU63</f>
        <v/>
      </c>
      <c r="BF16" s="205"/>
      <c r="BG16" s="426"/>
      <c r="BH16" s="427"/>
      <c r="BI16" s="427"/>
      <c r="BJ16" s="428"/>
    </row>
    <row r="17" spans="1:96" ht="19.5" customHeight="1">
      <c r="B17" s="92" t="s">
        <v>215</v>
      </c>
      <c r="C17" s="385"/>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7"/>
      <c r="AV17" s="204" t="s">
        <v>187</v>
      </c>
      <c r="AW17" s="26"/>
      <c r="AX17" s="26"/>
      <c r="AY17" s="27"/>
      <c r="AZ17" s="28"/>
      <c r="BA17" s="28"/>
      <c r="BB17" s="28"/>
      <c r="BC17" s="28"/>
      <c r="BD17" s="25" t="s">
        <v>23</v>
      </c>
      <c r="BE17" s="88" t="str">
        <f>BH63</f>
        <v/>
      </c>
      <c r="BF17" s="206"/>
      <c r="BG17" s="209" t="s">
        <v>179</v>
      </c>
      <c r="BH17" s="210" t="s">
        <v>180</v>
      </c>
      <c r="BI17" s="437" t="s">
        <v>191</v>
      </c>
      <c r="BJ17" s="211" t="s">
        <v>64</v>
      </c>
    </row>
    <row r="18" spans="1:96" ht="19.5" customHeight="1" thickBot="1">
      <c r="B18" s="92" t="s">
        <v>216</v>
      </c>
      <c r="C18" s="385"/>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7"/>
      <c r="AV18" s="67"/>
      <c r="AW18" s="69"/>
      <c r="AX18" s="69"/>
      <c r="AY18" s="70"/>
      <c r="AZ18" s="75"/>
      <c r="BA18" s="75"/>
      <c r="BB18" s="75"/>
      <c r="BC18" s="75"/>
      <c r="BD18" s="68"/>
      <c r="BE18" s="89"/>
      <c r="BF18" s="207"/>
      <c r="BG18" s="208">
        <v>2</v>
      </c>
      <c r="BH18" s="91">
        <v>1</v>
      </c>
      <c r="BI18" s="438"/>
      <c r="BJ18" s="90">
        <f>IF(SUM(BG18:BI18)="","",SUM(BG18:BI18))</f>
        <v>3</v>
      </c>
    </row>
    <row r="19" spans="1:96" ht="19.5" customHeight="1" thickBot="1">
      <c r="B19" s="92" t="s">
        <v>217</v>
      </c>
      <c r="C19" s="385"/>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7"/>
      <c r="AV19" s="104"/>
      <c r="AW19" s="105"/>
      <c r="AX19" s="105"/>
      <c r="AY19" s="106"/>
      <c r="AZ19" s="108"/>
      <c r="BA19" s="108"/>
      <c r="BB19" s="108"/>
      <c r="BC19" s="108"/>
      <c r="BD19" s="107"/>
      <c r="BE19" s="195"/>
      <c r="BF19" s="109"/>
      <c r="BG19" s="109"/>
      <c r="BH19" s="109"/>
      <c r="BI19" s="109"/>
      <c r="BJ19" s="109"/>
      <c r="BK19" s="109"/>
    </row>
    <row r="20" spans="1:96" ht="19.5" customHeight="1">
      <c r="B20" s="92" t="s">
        <v>218</v>
      </c>
      <c r="C20" s="385"/>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7"/>
      <c r="AV20" s="104"/>
      <c r="AW20" s="105"/>
      <c r="AX20" s="105"/>
      <c r="AY20" s="106"/>
      <c r="AZ20" s="108"/>
      <c r="BA20" s="108"/>
      <c r="BB20" s="108"/>
      <c r="BC20" s="108"/>
      <c r="BD20" s="107"/>
      <c r="BF20" s="429" t="s">
        <v>192</v>
      </c>
      <c r="BG20" s="430"/>
      <c r="BH20" s="430"/>
      <c r="BI20" s="430"/>
      <c r="BJ20" s="430"/>
      <c r="BK20" s="431"/>
    </row>
    <row r="21" spans="1:96" ht="19.5" customHeight="1" thickBot="1">
      <c r="B21" s="92" t="s">
        <v>219</v>
      </c>
      <c r="C21" s="385"/>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7"/>
      <c r="BF21" s="415" t="s">
        <v>229</v>
      </c>
      <c r="BG21" s="416"/>
      <c r="BH21" s="416"/>
      <c r="BI21" s="416"/>
      <c r="BJ21" s="416"/>
      <c r="BK21" s="417"/>
    </row>
    <row r="22" spans="1:96" ht="19.5" customHeight="1">
      <c r="B22" s="92" t="s">
        <v>220</v>
      </c>
      <c r="C22" s="385"/>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7"/>
    </row>
    <row r="23" spans="1:96"/>
    <row r="24" spans="1:96" ht="18.75">
      <c r="A24" s="349" t="s">
        <v>53</v>
      </c>
      <c r="B24" s="349" t="s">
        <v>1</v>
      </c>
      <c r="C24" s="370" t="s">
        <v>221</v>
      </c>
      <c r="D24" s="371"/>
      <c r="E24" s="371"/>
      <c r="F24" s="371"/>
      <c r="G24" s="371"/>
      <c r="H24" s="371"/>
      <c r="I24" s="371"/>
      <c r="J24" s="371"/>
      <c r="K24" s="371"/>
      <c r="L24" s="371"/>
      <c r="M24" s="352" t="s">
        <v>184</v>
      </c>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3"/>
      <c r="AT24" s="353"/>
      <c r="AU24" s="354"/>
      <c r="AV24" s="418" t="s">
        <v>263</v>
      </c>
      <c r="AW24" s="418"/>
      <c r="AX24" s="418"/>
      <c r="AY24" s="418"/>
      <c r="AZ24" s="418"/>
      <c r="BA24" s="418"/>
      <c r="BB24" s="418"/>
      <c r="BC24" s="418"/>
      <c r="BD24" s="418"/>
      <c r="BE24" s="418"/>
      <c r="BF24" s="418"/>
      <c r="BG24" s="418"/>
      <c r="BH24" s="418"/>
      <c r="BI24" s="436" t="s">
        <v>188</v>
      </c>
      <c r="BJ24" s="436"/>
      <c r="BK24" s="436"/>
      <c r="BL24" s="346"/>
    </row>
    <row r="25" spans="1:96">
      <c r="A25" s="350"/>
      <c r="B25" s="350"/>
      <c r="C25" s="372"/>
      <c r="D25" s="373"/>
      <c r="E25" s="373"/>
      <c r="F25" s="373"/>
      <c r="G25" s="373"/>
      <c r="H25" s="373"/>
      <c r="I25" s="373"/>
      <c r="J25" s="373"/>
      <c r="K25" s="373"/>
      <c r="L25" s="373"/>
      <c r="M25" s="355" t="s">
        <v>181</v>
      </c>
      <c r="N25" s="356"/>
      <c r="O25" s="356"/>
      <c r="P25" s="356"/>
      <c r="Q25" s="356"/>
      <c r="R25" s="356"/>
      <c r="S25" s="356"/>
      <c r="T25" s="356"/>
      <c r="U25" s="356"/>
      <c r="V25" s="356"/>
      <c r="W25" s="357"/>
      <c r="X25" s="376" t="s">
        <v>54</v>
      </c>
      <c r="Y25" s="377"/>
      <c r="Z25" s="377"/>
      <c r="AA25" s="377"/>
      <c r="AB25" s="377"/>
      <c r="AC25" s="377"/>
      <c r="AD25" s="377"/>
      <c r="AE25" s="377"/>
      <c r="AF25" s="377"/>
      <c r="AG25" s="377"/>
      <c r="AH25" s="378"/>
      <c r="AI25" s="361" t="s">
        <v>182</v>
      </c>
      <c r="AJ25" s="362"/>
      <c r="AK25" s="362"/>
      <c r="AL25" s="362"/>
      <c r="AM25" s="362"/>
      <c r="AN25" s="362"/>
      <c r="AO25" s="362"/>
      <c r="AP25" s="362"/>
      <c r="AQ25" s="362"/>
      <c r="AR25" s="362"/>
      <c r="AS25" s="363"/>
      <c r="AT25" s="382" t="s">
        <v>115</v>
      </c>
      <c r="AU25" s="367" t="s">
        <v>185</v>
      </c>
      <c r="AV25" s="361" t="s">
        <v>182</v>
      </c>
      <c r="AW25" s="362"/>
      <c r="AX25" s="362"/>
      <c r="AY25" s="362"/>
      <c r="AZ25" s="362"/>
      <c r="BA25" s="362"/>
      <c r="BB25" s="362"/>
      <c r="BC25" s="362"/>
      <c r="BD25" s="362"/>
      <c r="BE25" s="362"/>
      <c r="BF25" s="363"/>
      <c r="BG25" s="382" t="s">
        <v>186</v>
      </c>
      <c r="BH25" s="367" t="s">
        <v>187</v>
      </c>
      <c r="BI25" s="419" t="s">
        <v>55</v>
      </c>
      <c r="BJ25" s="432" t="s">
        <v>56</v>
      </c>
      <c r="BK25" s="434" t="s">
        <v>57</v>
      </c>
      <c r="BL25" s="347"/>
    </row>
    <row r="26" spans="1:96">
      <c r="A26" s="350"/>
      <c r="B26" s="350"/>
      <c r="C26" s="374"/>
      <c r="D26" s="375"/>
      <c r="E26" s="375"/>
      <c r="F26" s="375"/>
      <c r="G26" s="375"/>
      <c r="H26" s="375"/>
      <c r="I26" s="375"/>
      <c r="J26" s="375"/>
      <c r="K26" s="375"/>
      <c r="L26" s="375"/>
      <c r="M26" s="358"/>
      <c r="N26" s="359"/>
      <c r="O26" s="359"/>
      <c r="P26" s="359"/>
      <c r="Q26" s="359"/>
      <c r="R26" s="359"/>
      <c r="S26" s="359"/>
      <c r="T26" s="359"/>
      <c r="U26" s="359"/>
      <c r="V26" s="359"/>
      <c r="W26" s="360"/>
      <c r="X26" s="379"/>
      <c r="Y26" s="380"/>
      <c r="Z26" s="380"/>
      <c r="AA26" s="380"/>
      <c r="AB26" s="380"/>
      <c r="AC26" s="380"/>
      <c r="AD26" s="380"/>
      <c r="AE26" s="380"/>
      <c r="AF26" s="380"/>
      <c r="AG26" s="380"/>
      <c r="AH26" s="381"/>
      <c r="AI26" s="364"/>
      <c r="AJ26" s="365"/>
      <c r="AK26" s="365"/>
      <c r="AL26" s="365"/>
      <c r="AM26" s="365"/>
      <c r="AN26" s="365"/>
      <c r="AO26" s="365"/>
      <c r="AP26" s="365"/>
      <c r="AQ26" s="365"/>
      <c r="AR26" s="365"/>
      <c r="AS26" s="366"/>
      <c r="AT26" s="383"/>
      <c r="AU26" s="368"/>
      <c r="AV26" s="364"/>
      <c r="AW26" s="365"/>
      <c r="AX26" s="365"/>
      <c r="AY26" s="365"/>
      <c r="AZ26" s="365"/>
      <c r="BA26" s="365"/>
      <c r="BB26" s="365"/>
      <c r="BC26" s="365"/>
      <c r="BD26" s="365"/>
      <c r="BE26" s="365"/>
      <c r="BF26" s="366"/>
      <c r="BG26" s="383"/>
      <c r="BH26" s="368"/>
      <c r="BI26" s="419"/>
      <c r="BJ26" s="433"/>
      <c r="BK26" s="435"/>
      <c r="BL26" s="347"/>
      <c r="BV26" s="71" t="s">
        <v>16</v>
      </c>
    </row>
    <row r="27" spans="1:96">
      <c r="A27" s="351"/>
      <c r="B27" s="351"/>
      <c r="C27" s="76" t="s">
        <v>211</v>
      </c>
      <c r="D27" s="76" t="s">
        <v>212</v>
      </c>
      <c r="E27" s="76" t="s">
        <v>213</v>
      </c>
      <c r="F27" s="76" t="s">
        <v>214</v>
      </c>
      <c r="G27" s="76" t="s">
        <v>215</v>
      </c>
      <c r="H27" s="76" t="s">
        <v>216</v>
      </c>
      <c r="I27" s="76" t="s">
        <v>217</v>
      </c>
      <c r="J27" s="76" t="s">
        <v>218</v>
      </c>
      <c r="K27" s="76" t="s">
        <v>219</v>
      </c>
      <c r="L27" s="76" t="s">
        <v>220</v>
      </c>
      <c r="M27" s="201" t="s">
        <v>211</v>
      </c>
      <c r="N27" s="201" t="s">
        <v>212</v>
      </c>
      <c r="O27" s="201" t="s">
        <v>213</v>
      </c>
      <c r="P27" s="201" t="s">
        <v>214</v>
      </c>
      <c r="Q27" s="201" t="s">
        <v>215</v>
      </c>
      <c r="R27" s="201" t="s">
        <v>216</v>
      </c>
      <c r="S27" s="201" t="s">
        <v>217</v>
      </c>
      <c r="T27" s="201" t="s">
        <v>218</v>
      </c>
      <c r="U27" s="201" t="s">
        <v>219</v>
      </c>
      <c r="V27" s="201" t="s">
        <v>220</v>
      </c>
      <c r="W27" s="110" t="s">
        <v>121</v>
      </c>
      <c r="X27" s="76" t="str">
        <f>M27</f>
        <v>TP 1</v>
      </c>
      <c r="Y27" s="76" t="str">
        <f t="shared" ref="Y27:AC27" si="0">N27</f>
        <v>TP 2</v>
      </c>
      <c r="Z27" s="76" t="str">
        <f t="shared" si="0"/>
        <v>TP 3</v>
      </c>
      <c r="AA27" s="76" t="str">
        <f t="shared" si="0"/>
        <v>TP 4</v>
      </c>
      <c r="AB27" s="76" t="str">
        <f t="shared" si="0"/>
        <v>TP 5</v>
      </c>
      <c r="AC27" s="76" t="str">
        <f t="shared" si="0"/>
        <v>TP 6</v>
      </c>
      <c r="AD27" s="76" t="str">
        <f t="shared" ref="AD27" si="1">S27</f>
        <v>TP 7</v>
      </c>
      <c r="AE27" s="76" t="str">
        <f t="shared" ref="AE27" si="2">T27</f>
        <v>TP 8</v>
      </c>
      <c r="AF27" s="76" t="str">
        <f t="shared" ref="AF27" si="3">U27</f>
        <v>TP 9</v>
      </c>
      <c r="AG27" s="76" t="str">
        <f t="shared" ref="AG27" si="4">V27</f>
        <v>TP 10</v>
      </c>
      <c r="AH27" s="110" t="s">
        <v>65</v>
      </c>
      <c r="AI27" s="76" t="str">
        <f>IF(M27="","",M27)</f>
        <v>TP 1</v>
      </c>
      <c r="AJ27" s="76" t="str">
        <f t="shared" ref="AJ27:AR27" si="5">IF(N27="","",N27)</f>
        <v>TP 2</v>
      </c>
      <c r="AK27" s="76" t="str">
        <f t="shared" si="5"/>
        <v>TP 3</v>
      </c>
      <c r="AL27" s="76" t="str">
        <f t="shared" si="5"/>
        <v>TP 4</v>
      </c>
      <c r="AM27" s="76" t="str">
        <f t="shared" si="5"/>
        <v>TP 5</v>
      </c>
      <c r="AN27" s="76" t="str">
        <f t="shared" si="5"/>
        <v>TP 6</v>
      </c>
      <c r="AO27" s="76" t="str">
        <f t="shared" si="5"/>
        <v>TP 7</v>
      </c>
      <c r="AP27" s="76" t="str">
        <f t="shared" si="5"/>
        <v>TP 8</v>
      </c>
      <c r="AQ27" s="76" t="str">
        <f t="shared" si="5"/>
        <v>TP 9</v>
      </c>
      <c r="AR27" s="76" t="str">
        <f t="shared" si="5"/>
        <v>TP 10</v>
      </c>
      <c r="AS27" s="202" t="s">
        <v>183</v>
      </c>
      <c r="AT27" s="384"/>
      <c r="AU27" s="369"/>
      <c r="AV27" s="76" t="str">
        <f>AI27</f>
        <v>TP 1</v>
      </c>
      <c r="AW27" s="76" t="str">
        <f t="shared" ref="AW27:BE27" si="6">AJ27</f>
        <v>TP 2</v>
      </c>
      <c r="AX27" s="76" t="str">
        <f t="shared" si="6"/>
        <v>TP 3</v>
      </c>
      <c r="AY27" s="76" t="str">
        <f t="shared" si="6"/>
        <v>TP 4</v>
      </c>
      <c r="AZ27" s="76" t="str">
        <f t="shared" si="6"/>
        <v>TP 5</v>
      </c>
      <c r="BA27" s="76" t="str">
        <f t="shared" si="6"/>
        <v>TP 6</v>
      </c>
      <c r="BB27" s="76" t="str">
        <f t="shared" si="6"/>
        <v>TP 7</v>
      </c>
      <c r="BC27" s="76" t="str">
        <f t="shared" si="6"/>
        <v>TP 8</v>
      </c>
      <c r="BD27" s="76" t="str">
        <f t="shared" si="6"/>
        <v>TP 9</v>
      </c>
      <c r="BE27" s="76" t="str">
        <f t="shared" si="6"/>
        <v>TP 10</v>
      </c>
      <c r="BF27" s="202" t="s">
        <v>183</v>
      </c>
      <c r="BG27" s="384"/>
      <c r="BH27" s="369"/>
      <c r="BI27" s="197" t="s">
        <v>189</v>
      </c>
      <c r="BJ27" s="198" t="s">
        <v>189</v>
      </c>
      <c r="BK27" s="194" t="s">
        <v>190</v>
      </c>
      <c r="BL27" s="348"/>
      <c r="BV27" s="71" t="s">
        <v>17</v>
      </c>
      <c r="BW27" s="71" t="s">
        <v>168</v>
      </c>
      <c r="CC27" s="71" t="s">
        <v>5</v>
      </c>
      <c r="CH27" s="71">
        <v>1</v>
      </c>
      <c r="CI27" s="71">
        <v>2</v>
      </c>
      <c r="CJ27" s="71">
        <v>3</v>
      </c>
      <c r="CK27" s="71">
        <v>4</v>
      </c>
      <c r="CL27" s="71">
        <v>5</v>
      </c>
      <c r="CM27" s="71">
        <v>6</v>
      </c>
      <c r="CN27" s="71">
        <v>7</v>
      </c>
      <c r="CO27" s="71">
        <v>8</v>
      </c>
      <c r="CP27" s="71">
        <v>9</v>
      </c>
      <c r="CQ27" s="71">
        <v>10</v>
      </c>
      <c r="CR27" s="71">
        <v>11</v>
      </c>
    </row>
    <row r="28" spans="1:96">
      <c r="A28" s="103">
        <v>1</v>
      </c>
      <c r="B28" s="77" t="str">
        <f>IF(data!E20="","",data!E20)</f>
        <v>AL MUZADDIL</v>
      </c>
      <c r="C28" s="138" t="str">
        <f t="shared" ref="C28:L28" si="7">IFERROR(AVERAGE(M28,X28,AI28),"")</f>
        <v/>
      </c>
      <c r="D28" s="138" t="str">
        <f t="shared" si="7"/>
        <v/>
      </c>
      <c r="E28" s="138" t="str">
        <f t="shared" si="7"/>
        <v/>
      </c>
      <c r="F28" s="138" t="str">
        <f t="shared" si="7"/>
        <v/>
      </c>
      <c r="G28" s="138" t="str">
        <f t="shared" si="7"/>
        <v/>
      </c>
      <c r="H28" s="138" t="str">
        <f t="shared" si="7"/>
        <v/>
      </c>
      <c r="I28" s="138" t="str">
        <f t="shared" si="7"/>
        <v/>
      </c>
      <c r="J28" s="138" t="str">
        <f t="shared" si="7"/>
        <v/>
      </c>
      <c r="K28" s="138" t="str">
        <f t="shared" si="7"/>
        <v/>
      </c>
      <c r="L28" s="138" t="str">
        <f t="shared" si="7"/>
        <v/>
      </c>
      <c r="M28" s="81"/>
      <c r="N28" s="81"/>
      <c r="O28" s="81"/>
      <c r="P28" s="81"/>
      <c r="Q28" s="81"/>
      <c r="R28" s="81"/>
      <c r="S28" s="81"/>
      <c r="T28" s="81"/>
      <c r="U28" s="81"/>
      <c r="V28" s="81"/>
      <c r="W28" s="78" t="str">
        <f>IFERROR(AVERAGE(M28:V28),"")</f>
        <v/>
      </c>
      <c r="X28" s="81"/>
      <c r="Y28" s="81"/>
      <c r="Z28" s="81"/>
      <c r="AA28" s="81"/>
      <c r="AB28" s="81"/>
      <c r="AC28" s="81"/>
      <c r="AD28" s="81"/>
      <c r="AE28" s="81"/>
      <c r="AF28" s="81"/>
      <c r="AG28" s="81"/>
      <c r="AH28" s="78" t="str">
        <f>IFERROR(AVERAGE(X28:AG28),"")</f>
        <v/>
      </c>
      <c r="AI28" s="81"/>
      <c r="AJ28" s="81"/>
      <c r="AK28" s="81"/>
      <c r="AL28" s="81"/>
      <c r="AM28" s="81"/>
      <c r="AN28" s="81"/>
      <c r="AO28" s="81"/>
      <c r="AP28" s="81"/>
      <c r="AQ28" s="81"/>
      <c r="AR28" s="81"/>
      <c r="AS28" s="78" t="str">
        <f>IFERROR(AVERAGE(AI28:AR28),"")</f>
        <v/>
      </c>
      <c r="AT28" s="81"/>
      <c r="AU28" s="78" t="str">
        <f>IF(AVERAGE(CH28:CR28)=0,"",AVERAGE(CH28:CR28))</f>
        <v/>
      </c>
      <c r="AV28" s="81"/>
      <c r="AW28" s="81"/>
      <c r="AX28" s="81"/>
      <c r="AY28" s="81"/>
      <c r="AZ28" s="81"/>
      <c r="BA28" s="81"/>
      <c r="BB28" s="81"/>
      <c r="BC28" s="81"/>
      <c r="BD28" s="81"/>
      <c r="BE28" s="81"/>
      <c r="BF28" s="78" t="str">
        <f>IFERROR(AVERAGE(AV28:BE28),"")</f>
        <v/>
      </c>
      <c r="BG28" s="81"/>
      <c r="BH28" s="196" t="str">
        <f>IFERROR(AVERAGE(BF28:BG28),"")</f>
        <v/>
      </c>
      <c r="BI28" s="125" t="str">
        <f>IFERROR(((($BG$18*AU28)+($BH$18*BH28))/$BJ$18),"")</f>
        <v/>
      </c>
      <c r="BJ28" s="125" t="str">
        <f>IFERROR(ROUND(IF(BI28="","",BI28),0),"")</f>
        <v/>
      </c>
      <c r="BK28" s="125" t="str">
        <f>IF(BJ28="","",IF(BJ28&gt;=$BW$34,"Tuntas",IF(BJ28&lt;$BW$34,"Tidak Tuntas","")))</f>
        <v/>
      </c>
      <c r="BL28" s="125" t="str">
        <f>IF(BJ28&lt;$BY$35,"D",IF(BJ28&lt;$BY$34,"C",IF(BJ28&lt;$BY$33,"B-",IF(BJ28&lt;$BY$32,"B",IF(BJ28&lt;$BY$31,"B+",IF(BJ28&lt;$BY$30,"A-",IF(BJ28&lt;$BY$29,"A",IF(BJ28&lt;$BY$28,"A+",""))))))))</f>
        <v/>
      </c>
      <c r="BV28" s="71" t="s">
        <v>160</v>
      </c>
      <c r="BW28" s="200">
        <v>95</v>
      </c>
      <c r="BX28" s="71" t="s">
        <v>113</v>
      </c>
      <c r="BY28" s="199">
        <v>100</v>
      </c>
      <c r="CC28" s="71" t="s">
        <v>22</v>
      </c>
      <c r="CD28" s="71" t="s">
        <v>23</v>
      </c>
      <c r="CE28" s="71">
        <v>4</v>
      </c>
      <c r="CF28" s="71" t="s">
        <v>24</v>
      </c>
      <c r="CH28" s="233" t="str">
        <f>C28</f>
        <v/>
      </c>
      <c r="CI28" s="233" t="str">
        <f t="shared" ref="CI28:CQ28" si="8">D28</f>
        <v/>
      </c>
      <c r="CJ28" s="233" t="str">
        <f t="shared" si="8"/>
        <v/>
      </c>
      <c r="CK28" s="233" t="str">
        <f t="shared" si="8"/>
        <v/>
      </c>
      <c r="CL28" s="233" t="str">
        <f t="shared" si="8"/>
        <v/>
      </c>
      <c r="CM28" s="233" t="str">
        <f t="shared" si="8"/>
        <v/>
      </c>
      <c r="CN28" s="233" t="str">
        <f t="shared" si="8"/>
        <v/>
      </c>
      <c r="CO28" s="233" t="str">
        <f t="shared" si="8"/>
        <v/>
      </c>
      <c r="CP28" s="233" t="str">
        <f t="shared" si="8"/>
        <v/>
      </c>
      <c r="CQ28" s="233" t="str">
        <f t="shared" si="8"/>
        <v/>
      </c>
      <c r="CR28" s="233">
        <f>AT28</f>
        <v>0</v>
      </c>
    </row>
    <row r="29" spans="1:96">
      <c r="A29" s="103">
        <v>2</v>
      </c>
      <c r="B29" s="77" t="str">
        <f>IF(data!E21="","",data!E21)</f>
        <v>AMANDA</v>
      </c>
      <c r="C29" s="138" t="str">
        <f t="shared" ref="C29:C62" si="9">IFERROR(AVERAGE(M29,X29,AI29),"")</f>
        <v/>
      </c>
      <c r="D29" s="138" t="str">
        <f t="shared" ref="D29:D62" si="10">IFERROR(AVERAGE(N29,Y29,AJ29),"")</f>
        <v/>
      </c>
      <c r="E29" s="138" t="str">
        <f t="shared" ref="E29:E62" si="11">IFERROR(AVERAGE(O29,Z29,AK29),"")</f>
        <v/>
      </c>
      <c r="F29" s="138" t="str">
        <f t="shared" ref="F29:F62" si="12">IFERROR(AVERAGE(P29,AA29,AL29),"")</f>
        <v/>
      </c>
      <c r="G29" s="138" t="str">
        <f t="shared" ref="G29:G62" si="13">IFERROR(AVERAGE(Q29,AB29,AM29),"")</f>
        <v/>
      </c>
      <c r="H29" s="138" t="str">
        <f t="shared" ref="H29:H62" si="14">IFERROR(AVERAGE(R29,AC29,AN29),"")</f>
        <v/>
      </c>
      <c r="I29" s="138" t="str">
        <f t="shared" ref="I29:I62" si="15">IFERROR(AVERAGE(S29,AD29,AO29),"")</f>
        <v/>
      </c>
      <c r="J29" s="138" t="str">
        <f t="shared" ref="J29:J62" si="16">IFERROR(AVERAGE(T29,AE29,AP29),"")</f>
        <v/>
      </c>
      <c r="K29" s="138" t="str">
        <f t="shared" ref="K29:K62" si="17">IFERROR(AVERAGE(U29,AF29,AQ29),"")</f>
        <v/>
      </c>
      <c r="L29" s="138" t="str">
        <f t="shared" ref="L29:L62" si="18">IFERROR(AVERAGE(V29,AG29,AR29),"")</f>
        <v/>
      </c>
      <c r="M29" s="81"/>
      <c r="N29" s="81"/>
      <c r="O29" s="81"/>
      <c r="P29" s="81"/>
      <c r="Q29" s="81"/>
      <c r="R29" s="81"/>
      <c r="S29" s="81"/>
      <c r="T29" s="81"/>
      <c r="U29" s="81"/>
      <c r="V29" s="81"/>
      <c r="W29" s="78" t="str">
        <f t="shared" ref="W29:W62" si="19">IFERROR(AVERAGE(M29:V29),"")</f>
        <v/>
      </c>
      <c r="X29" s="81"/>
      <c r="Y29" s="81"/>
      <c r="Z29" s="81"/>
      <c r="AA29" s="81"/>
      <c r="AB29" s="81"/>
      <c r="AC29" s="81"/>
      <c r="AD29" s="81"/>
      <c r="AE29" s="81"/>
      <c r="AF29" s="81"/>
      <c r="AG29" s="81"/>
      <c r="AH29" s="78" t="str">
        <f t="shared" ref="AH29:AH62" si="20">IFERROR(AVERAGE(X29:AG29),"")</f>
        <v/>
      </c>
      <c r="AI29" s="81"/>
      <c r="AJ29" s="81"/>
      <c r="AK29" s="81"/>
      <c r="AL29" s="81"/>
      <c r="AM29" s="81"/>
      <c r="AN29" s="81"/>
      <c r="AO29" s="81"/>
      <c r="AP29" s="81"/>
      <c r="AQ29" s="81"/>
      <c r="AR29" s="81"/>
      <c r="AS29" s="78" t="str">
        <f t="shared" ref="AS29:AS62" si="21">IFERROR(AVERAGE(AI29:AR29),"")</f>
        <v/>
      </c>
      <c r="AT29" s="81"/>
      <c r="AU29" s="78" t="str">
        <f t="shared" ref="AU29:AU62" si="22">IF(AVERAGE(CH29:CR29)=0,"",AVERAGE(CH29:CR29))</f>
        <v/>
      </c>
      <c r="AV29" s="81"/>
      <c r="AW29" s="81"/>
      <c r="AX29" s="81"/>
      <c r="AY29" s="81"/>
      <c r="AZ29" s="81"/>
      <c r="BA29" s="81"/>
      <c r="BB29" s="81"/>
      <c r="BC29" s="81"/>
      <c r="BD29" s="81"/>
      <c r="BE29" s="81"/>
      <c r="BF29" s="78" t="str">
        <f t="shared" ref="BF29:BF62" si="23">IFERROR(AVERAGE(AV29:BE29),"")</f>
        <v/>
      </c>
      <c r="BG29" s="81"/>
      <c r="BH29" s="196" t="str">
        <f t="shared" ref="BH29:BH62" si="24">IFERROR(AVERAGE(BF29:BG29),"")</f>
        <v/>
      </c>
      <c r="BI29" s="125" t="str">
        <f t="shared" ref="BI29:BI62" si="25">IFERROR(((($BG$18*AU29)+($BH$18*BH29))/$BJ$18),"")</f>
        <v/>
      </c>
      <c r="BJ29" s="125" t="str">
        <f t="shared" ref="BJ29:BJ62" si="26">IFERROR(ROUND(IF(BI29="","",BI29),0),"")</f>
        <v/>
      </c>
      <c r="BK29" s="125" t="str">
        <f t="shared" ref="BK29:BK62" si="27">IF(BJ29="","",IF(BJ29&gt;=$BW$34,"Tuntas",IF(BJ29&lt;$BW$34,"Tidak Tuntas","")))</f>
        <v/>
      </c>
      <c r="BL29" s="125" t="str">
        <f t="shared" ref="BL29:BL62" si="28">IF(BJ29&lt;$BY$35,"D",IF(BJ29&lt;$BY$34,"C",IF(BJ29&lt;$BY$33,"B-",IF(BJ29&lt;$BY$32,"B",IF(BJ29&lt;$BY$31,"B+",IF(BJ29&lt;$BY$30,"A-",IF(BJ29&lt;$BY$29,"A",IF(BJ29&lt;$BY$28,"A+",""))))))))</f>
        <v/>
      </c>
      <c r="BV29" s="71" t="s">
        <v>18</v>
      </c>
      <c r="BW29" s="200">
        <v>90</v>
      </c>
      <c r="BX29" s="71" t="s">
        <v>113</v>
      </c>
      <c r="BY29" s="199">
        <v>94</v>
      </c>
      <c r="CC29" s="71" t="s">
        <v>22</v>
      </c>
      <c r="CD29" s="71" t="s">
        <v>23</v>
      </c>
      <c r="CE29" s="71">
        <v>3</v>
      </c>
      <c r="CF29" s="71" t="s">
        <v>19</v>
      </c>
      <c r="CH29" s="233" t="str">
        <f t="shared" ref="CH29:CH62" si="29">C29</f>
        <v/>
      </c>
      <c r="CI29" s="233" t="str">
        <f t="shared" ref="CI29:CI62" si="30">D29</f>
        <v/>
      </c>
      <c r="CJ29" s="233" t="str">
        <f t="shared" ref="CJ29:CJ62" si="31">E29</f>
        <v/>
      </c>
      <c r="CK29" s="233" t="str">
        <f t="shared" ref="CK29:CK62" si="32">F29</f>
        <v/>
      </c>
      <c r="CL29" s="233" t="str">
        <f t="shared" ref="CL29:CL62" si="33">G29</f>
        <v/>
      </c>
      <c r="CM29" s="233" t="str">
        <f t="shared" ref="CM29:CM62" si="34">H29</f>
        <v/>
      </c>
      <c r="CN29" s="233" t="str">
        <f t="shared" ref="CN29:CN62" si="35">I29</f>
        <v/>
      </c>
      <c r="CO29" s="233" t="str">
        <f t="shared" ref="CO29:CO62" si="36">J29</f>
        <v/>
      </c>
      <c r="CP29" s="233" t="str">
        <f t="shared" ref="CP29:CP62" si="37">K29</f>
        <v/>
      </c>
      <c r="CQ29" s="233" t="str">
        <f t="shared" ref="CQ29:CQ62" si="38">L29</f>
        <v/>
      </c>
      <c r="CR29" s="233">
        <f t="shared" ref="CR29:CR62" si="39">AT29</f>
        <v>0</v>
      </c>
    </row>
    <row r="30" spans="1:96">
      <c r="A30" s="103">
        <v>3</v>
      </c>
      <c r="B30" s="77" t="str">
        <f>IF(data!E22="","",data!E22)</f>
        <v>DEDEN SAPUTRA</v>
      </c>
      <c r="C30" s="138" t="str">
        <f t="shared" si="9"/>
        <v/>
      </c>
      <c r="D30" s="138" t="str">
        <f t="shared" si="10"/>
        <v/>
      </c>
      <c r="E30" s="138" t="str">
        <f t="shared" si="11"/>
        <v/>
      </c>
      <c r="F30" s="138" t="str">
        <f t="shared" si="12"/>
        <v/>
      </c>
      <c r="G30" s="138" t="str">
        <f t="shared" si="13"/>
        <v/>
      </c>
      <c r="H30" s="138" t="str">
        <f t="shared" si="14"/>
        <v/>
      </c>
      <c r="I30" s="138" t="str">
        <f t="shared" si="15"/>
        <v/>
      </c>
      <c r="J30" s="138" t="str">
        <f t="shared" si="16"/>
        <v/>
      </c>
      <c r="K30" s="138" t="str">
        <f t="shared" si="17"/>
        <v/>
      </c>
      <c r="L30" s="138" t="str">
        <f t="shared" si="18"/>
        <v/>
      </c>
      <c r="M30" s="81"/>
      <c r="N30" s="81"/>
      <c r="O30" s="81"/>
      <c r="P30" s="81"/>
      <c r="Q30" s="81"/>
      <c r="R30" s="81"/>
      <c r="S30" s="81"/>
      <c r="T30" s="81"/>
      <c r="U30" s="81"/>
      <c r="V30" s="81"/>
      <c r="W30" s="78" t="str">
        <f t="shared" si="19"/>
        <v/>
      </c>
      <c r="X30" s="81"/>
      <c r="Y30" s="81"/>
      <c r="Z30" s="81"/>
      <c r="AA30" s="81"/>
      <c r="AB30" s="81"/>
      <c r="AC30" s="81"/>
      <c r="AD30" s="81"/>
      <c r="AE30" s="81"/>
      <c r="AF30" s="81"/>
      <c r="AG30" s="81"/>
      <c r="AH30" s="78" t="str">
        <f t="shared" si="20"/>
        <v/>
      </c>
      <c r="AI30" s="81"/>
      <c r="AJ30" s="81"/>
      <c r="AK30" s="81"/>
      <c r="AL30" s="81"/>
      <c r="AM30" s="81"/>
      <c r="AN30" s="81"/>
      <c r="AO30" s="81"/>
      <c r="AP30" s="81"/>
      <c r="AQ30" s="81"/>
      <c r="AR30" s="81"/>
      <c r="AS30" s="78" t="str">
        <f t="shared" si="21"/>
        <v/>
      </c>
      <c r="AT30" s="81"/>
      <c r="AU30" s="78" t="str">
        <f t="shared" si="22"/>
        <v/>
      </c>
      <c r="AV30" s="81"/>
      <c r="AW30" s="81"/>
      <c r="AX30" s="81"/>
      <c r="AY30" s="81"/>
      <c r="AZ30" s="81"/>
      <c r="BA30" s="81"/>
      <c r="BB30" s="81"/>
      <c r="BC30" s="81"/>
      <c r="BD30" s="81"/>
      <c r="BE30" s="81"/>
      <c r="BF30" s="78" t="str">
        <f t="shared" si="23"/>
        <v/>
      </c>
      <c r="BG30" s="81"/>
      <c r="BH30" s="196" t="str">
        <f t="shared" si="24"/>
        <v/>
      </c>
      <c r="BI30" s="125" t="str">
        <f t="shared" si="25"/>
        <v/>
      </c>
      <c r="BJ30" s="125" t="str">
        <f t="shared" si="26"/>
        <v/>
      </c>
      <c r="BK30" s="125" t="str">
        <f t="shared" si="27"/>
        <v/>
      </c>
      <c r="BL30" s="125" t="str">
        <f>IF(BJ30&lt;$BY$35,"D",IF(BJ30&lt;$BY$34,"C",IF(BJ30&lt;$BY$33,"B-",IF(BJ30&lt;$BY$32,"B",IF(BJ30&lt;$BY$31,"B+",IF(BJ30&lt;$BY$30,"A-",IF(BJ30&lt;$BY$29,"A",IF(BJ30&lt;$BY$28,"A+",""))))))))</f>
        <v/>
      </c>
      <c r="BV30" s="71" t="s">
        <v>161</v>
      </c>
      <c r="BW30" s="200">
        <v>85</v>
      </c>
      <c r="BX30" s="71" t="s">
        <v>113</v>
      </c>
      <c r="BY30" s="199">
        <v>89</v>
      </c>
      <c r="CC30" s="71" t="s">
        <v>22</v>
      </c>
      <c r="CD30" s="71" t="s">
        <v>23</v>
      </c>
      <c r="CE30" s="71">
        <v>2</v>
      </c>
      <c r="CF30" s="71" t="s">
        <v>20</v>
      </c>
      <c r="CH30" s="233" t="str">
        <f t="shared" si="29"/>
        <v/>
      </c>
      <c r="CI30" s="233" t="str">
        <f t="shared" si="30"/>
        <v/>
      </c>
      <c r="CJ30" s="233" t="str">
        <f t="shared" si="31"/>
        <v/>
      </c>
      <c r="CK30" s="233" t="str">
        <f t="shared" si="32"/>
        <v/>
      </c>
      <c r="CL30" s="233" t="str">
        <f t="shared" si="33"/>
        <v/>
      </c>
      <c r="CM30" s="233" t="str">
        <f t="shared" si="34"/>
        <v/>
      </c>
      <c r="CN30" s="233" t="str">
        <f t="shared" si="35"/>
        <v/>
      </c>
      <c r="CO30" s="233" t="str">
        <f t="shared" si="36"/>
        <v/>
      </c>
      <c r="CP30" s="233" t="str">
        <f t="shared" si="37"/>
        <v/>
      </c>
      <c r="CQ30" s="233" t="str">
        <f t="shared" si="38"/>
        <v/>
      </c>
      <c r="CR30" s="233">
        <f t="shared" si="39"/>
        <v>0</v>
      </c>
    </row>
    <row r="31" spans="1:96">
      <c r="A31" s="103">
        <v>4</v>
      </c>
      <c r="B31" s="77" t="str">
        <f>IF(data!E23="","",data!E23)</f>
        <v>DEVIANA</v>
      </c>
      <c r="C31" s="138" t="str">
        <f t="shared" si="9"/>
        <v/>
      </c>
      <c r="D31" s="138" t="str">
        <f t="shared" si="10"/>
        <v/>
      </c>
      <c r="E31" s="138" t="str">
        <f t="shared" si="11"/>
        <v/>
      </c>
      <c r="F31" s="138" t="str">
        <f t="shared" si="12"/>
        <v/>
      </c>
      <c r="G31" s="138" t="str">
        <f t="shared" si="13"/>
        <v/>
      </c>
      <c r="H31" s="138" t="str">
        <f t="shared" si="14"/>
        <v/>
      </c>
      <c r="I31" s="138" t="str">
        <f t="shared" si="15"/>
        <v/>
      </c>
      <c r="J31" s="138" t="str">
        <f t="shared" si="16"/>
        <v/>
      </c>
      <c r="K31" s="138" t="str">
        <f t="shared" si="17"/>
        <v/>
      </c>
      <c r="L31" s="138" t="str">
        <f t="shared" si="18"/>
        <v/>
      </c>
      <c r="M31" s="81"/>
      <c r="N31" s="81"/>
      <c r="O31" s="81"/>
      <c r="P31" s="81"/>
      <c r="Q31" s="81"/>
      <c r="R31" s="81"/>
      <c r="S31" s="81"/>
      <c r="T31" s="81"/>
      <c r="U31" s="81"/>
      <c r="V31" s="81"/>
      <c r="W31" s="78" t="str">
        <f t="shared" si="19"/>
        <v/>
      </c>
      <c r="X31" s="81"/>
      <c r="Y31" s="81"/>
      <c r="Z31" s="81"/>
      <c r="AA31" s="81"/>
      <c r="AB31" s="81"/>
      <c r="AC31" s="81"/>
      <c r="AD31" s="81"/>
      <c r="AE31" s="81"/>
      <c r="AF31" s="81"/>
      <c r="AG31" s="81"/>
      <c r="AH31" s="78" t="str">
        <f t="shared" si="20"/>
        <v/>
      </c>
      <c r="AI31" s="81"/>
      <c r="AJ31" s="81"/>
      <c r="AK31" s="81"/>
      <c r="AL31" s="81"/>
      <c r="AM31" s="81"/>
      <c r="AN31" s="81"/>
      <c r="AO31" s="81"/>
      <c r="AP31" s="81"/>
      <c r="AQ31" s="81"/>
      <c r="AR31" s="81"/>
      <c r="AS31" s="78" t="str">
        <f t="shared" si="21"/>
        <v/>
      </c>
      <c r="AT31" s="81"/>
      <c r="AU31" s="78" t="str">
        <f t="shared" si="22"/>
        <v/>
      </c>
      <c r="AV31" s="81"/>
      <c r="AW31" s="81"/>
      <c r="AX31" s="81"/>
      <c r="AY31" s="81"/>
      <c r="AZ31" s="81"/>
      <c r="BA31" s="81"/>
      <c r="BB31" s="81"/>
      <c r="BC31" s="81"/>
      <c r="BD31" s="81"/>
      <c r="BE31" s="81"/>
      <c r="BF31" s="78" t="str">
        <f t="shared" si="23"/>
        <v/>
      </c>
      <c r="BG31" s="81"/>
      <c r="BH31" s="196" t="str">
        <f t="shared" si="24"/>
        <v/>
      </c>
      <c r="BI31" s="125" t="str">
        <f t="shared" si="25"/>
        <v/>
      </c>
      <c r="BJ31" s="125" t="str">
        <f t="shared" si="26"/>
        <v/>
      </c>
      <c r="BK31" s="125" t="str">
        <f>IF(BJ31="","",IF(BJ31&gt;=$BW$34,"Tuntas",IF(BJ31&lt;$BW$34,"Tidak Tuntas","")))</f>
        <v/>
      </c>
      <c r="BL31" s="125" t="str">
        <f t="shared" si="28"/>
        <v/>
      </c>
      <c r="BV31" s="71" t="s">
        <v>162</v>
      </c>
      <c r="BW31" s="200">
        <v>80</v>
      </c>
      <c r="BX31" s="71" t="s">
        <v>113</v>
      </c>
      <c r="BY31" s="199">
        <v>84</v>
      </c>
      <c r="CC31" s="71" t="s">
        <v>22</v>
      </c>
      <c r="CD31" s="71" t="s">
        <v>23</v>
      </c>
      <c r="CE31" s="71">
        <v>1</v>
      </c>
      <c r="CF31" s="71" t="s">
        <v>25</v>
      </c>
      <c r="CH31" s="233" t="str">
        <f t="shared" si="29"/>
        <v/>
      </c>
      <c r="CI31" s="233" t="str">
        <f t="shared" si="30"/>
        <v/>
      </c>
      <c r="CJ31" s="233" t="str">
        <f t="shared" si="31"/>
        <v/>
      </c>
      <c r="CK31" s="233" t="str">
        <f t="shared" si="32"/>
        <v/>
      </c>
      <c r="CL31" s="233" t="str">
        <f t="shared" si="33"/>
        <v/>
      </c>
      <c r="CM31" s="233" t="str">
        <f t="shared" si="34"/>
        <v/>
      </c>
      <c r="CN31" s="233" t="str">
        <f t="shared" si="35"/>
        <v/>
      </c>
      <c r="CO31" s="233" t="str">
        <f t="shared" si="36"/>
        <v/>
      </c>
      <c r="CP31" s="233" t="str">
        <f t="shared" si="37"/>
        <v/>
      </c>
      <c r="CQ31" s="233" t="str">
        <f t="shared" si="38"/>
        <v/>
      </c>
      <c r="CR31" s="233">
        <f t="shared" si="39"/>
        <v>0</v>
      </c>
    </row>
    <row r="32" spans="1:96">
      <c r="A32" s="103">
        <v>5</v>
      </c>
      <c r="B32" s="77" t="str">
        <f>IF(data!E24="","",data!E24)</f>
        <v>EKA USMAN</v>
      </c>
      <c r="C32" s="138" t="str">
        <f t="shared" si="9"/>
        <v/>
      </c>
      <c r="D32" s="138" t="str">
        <f t="shared" si="10"/>
        <v/>
      </c>
      <c r="E32" s="138" t="str">
        <f t="shared" si="11"/>
        <v/>
      </c>
      <c r="F32" s="138" t="str">
        <f t="shared" si="12"/>
        <v/>
      </c>
      <c r="G32" s="138" t="str">
        <f t="shared" si="13"/>
        <v/>
      </c>
      <c r="H32" s="138" t="str">
        <f t="shared" si="14"/>
        <v/>
      </c>
      <c r="I32" s="138" t="str">
        <f t="shared" si="15"/>
        <v/>
      </c>
      <c r="J32" s="138" t="str">
        <f t="shared" si="16"/>
        <v/>
      </c>
      <c r="K32" s="138" t="str">
        <f t="shared" si="17"/>
        <v/>
      </c>
      <c r="L32" s="138" t="str">
        <f t="shared" si="18"/>
        <v/>
      </c>
      <c r="M32" s="81"/>
      <c r="N32" s="81"/>
      <c r="O32" s="81"/>
      <c r="P32" s="81"/>
      <c r="Q32" s="81"/>
      <c r="R32" s="81"/>
      <c r="S32" s="81"/>
      <c r="T32" s="81"/>
      <c r="U32" s="81"/>
      <c r="V32" s="81"/>
      <c r="W32" s="78" t="str">
        <f t="shared" si="19"/>
        <v/>
      </c>
      <c r="X32" s="81"/>
      <c r="Y32" s="81"/>
      <c r="Z32" s="81"/>
      <c r="AA32" s="81"/>
      <c r="AB32" s="81"/>
      <c r="AC32" s="81"/>
      <c r="AD32" s="81"/>
      <c r="AE32" s="81"/>
      <c r="AF32" s="81"/>
      <c r="AG32" s="81"/>
      <c r="AH32" s="78" t="str">
        <f t="shared" si="20"/>
        <v/>
      </c>
      <c r="AI32" s="81"/>
      <c r="AJ32" s="81"/>
      <c r="AK32" s="81"/>
      <c r="AL32" s="81"/>
      <c r="AM32" s="81"/>
      <c r="AN32" s="81"/>
      <c r="AO32" s="81"/>
      <c r="AP32" s="81"/>
      <c r="AQ32" s="81"/>
      <c r="AR32" s="81"/>
      <c r="AS32" s="78" t="str">
        <f t="shared" si="21"/>
        <v/>
      </c>
      <c r="AT32" s="81"/>
      <c r="AU32" s="78" t="str">
        <f t="shared" si="22"/>
        <v/>
      </c>
      <c r="AV32" s="81"/>
      <c r="AW32" s="81"/>
      <c r="AX32" s="81"/>
      <c r="AY32" s="81"/>
      <c r="AZ32" s="81"/>
      <c r="BA32" s="81"/>
      <c r="BB32" s="81"/>
      <c r="BC32" s="81"/>
      <c r="BD32" s="81"/>
      <c r="BE32" s="81"/>
      <c r="BF32" s="78" t="str">
        <f t="shared" si="23"/>
        <v/>
      </c>
      <c r="BG32" s="81"/>
      <c r="BH32" s="196" t="str">
        <f t="shared" si="24"/>
        <v/>
      </c>
      <c r="BI32" s="125" t="str">
        <f t="shared" si="25"/>
        <v/>
      </c>
      <c r="BJ32" s="125" t="str">
        <f t="shared" si="26"/>
        <v/>
      </c>
      <c r="BK32" s="125" t="str">
        <f t="shared" si="27"/>
        <v/>
      </c>
      <c r="BL32" s="125" t="str">
        <f t="shared" si="28"/>
        <v/>
      </c>
      <c r="BV32" s="71" t="s">
        <v>19</v>
      </c>
      <c r="BW32" s="200">
        <v>75</v>
      </c>
      <c r="BX32" s="71" t="s">
        <v>113</v>
      </c>
      <c r="BY32" s="199">
        <v>79</v>
      </c>
      <c r="CH32" s="233" t="str">
        <f t="shared" si="29"/>
        <v/>
      </c>
      <c r="CI32" s="233" t="str">
        <f t="shared" si="30"/>
        <v/>
      </c>
      <c r="CJ32" s="233" t="str">
        <f t="shared" si="31"/>
        <v/>
      </c>
      <c r="CK32" s="233" t="str">
        <f t="shared" si="32"/>
        <v/>
      </c>
      <c r="CL32" s="233" t="str">
        <f t="shared" si="33"/>
        <v/>
      </c>
      <c r="CM32" s="233" t="str">
        <f t="shared" si="34"/>
        <v/>
      </c>
      <c r="CN32" s="233" t="str">
        <f t="shared" si="35"/>
        <v/>
      </c>
      <c r="CO32" s="233" t="str">
        <f t="shared" si="36"/>
        <v/>
      </c>
      <c r="CP32" s="233" t="str">
        <f t="shared" si="37"/>
        <v/>
      </c>
      <c r="CQ32" s="233" t="str">
        <f t="shared" si="38"/>
        <v/>
      </c>
      <c r="CR32" s="233">
        <f t="shared" si="39"/>
        <v>0</v>
      </c>
    </row>
    <row r="33" spans="1:96">
      <c r="A33" s="103">
        <v>6</v>
      </c>
      <c r="B33" s="77" t="str">
        <f>IF(data!E25="","",data!E25)</f>
        <v>ELISA RAHWATI</v>
      </c>
      <c r="C33" s="138" t="str">
        <f t="shared" si="9"/>
        <v/>
      </c>
      <c r="D33" s="138" t="str">
        <f t="shared" si="10"/>
        <v/>
      </c>
      <c r="E33" s="138" t="str">
        <f t="shared" si="11"/>
        <v/>
      </c>
      <c r="F33" s="138" t="str">
        <f t="shared" si="12"/>
        <v/>
      </c>
      <c r="G33" s="138" t="str">
        <f t="shared" si="13"/>
        <v/>
      </c>
      <c r="H33" s="138" t="str">
        <f t="shared" si="14"/>
        <v/>
      </c>
      <c r="I33" s="138" t="str">
        <f t="shared" si="15"/>
        <v/>
      </c>
      <c r="J33" s="138" t="str">
        <f t="shared" si="16"/>
        <v/>
      </c>
      <c r="K33" s="138" t="str">
        <f t="shared" si="17"/>
        <v/>
      </c>
      <c r="L33" s="138" t="str">
        <f t="shared" si="18"/>
        <v/>
      </c>
      <c r="M33" s="81"/>
      <c r="N33" s="81"/>
      <c r="O33" s="81"/>
      <c r="P33" s="81"/>
      <c r="Q33" s="81"/>
      <c r="R33" s="81"/>
      <c r="S33" s="81"/>
      <c r="T33" s="81"/>
      <c r="U33" s="81"/>
      <c r="V33" s="81"/>
      <c r="W33" s="78" t="str">
        <f t="shared" si="19"/>
        <v/>
      </c>
      <c r="X33" s="81"/>
      <c r="Y33" s="81"/>
      <c r="Z33" s="81"/>
      <c r="AA33" s="81"/>
      <c r="AB33" s="81"/>
      <c r="AC33" s="81"/>
      <c r="AD33" s="81"/>
      <c r="AE33" s="81"/>
      <c r="AF33" s="81"/>
      <c r="AG33" s="81"/>
      <c r="AH33" s="78" t="str">
        <f t="shared" si="20"/>
        <v/>
      </c>
      <c r="AI33" s="81"/>
      <c r="AJ33" s="81"/>
      <c r="AK33" s="81"/>
      <c r="AL33" s="81"/>
      <c r="AM33" s="81"/>
      <c r="AN33" s="81"/>
      <c r="AO33" s="81"/>
      <c r="AP33" s="81"/>
      <c r="AQ33" s="81"/>
      <c r="AR33" s="81"/>
      <c r="AS33" s="78" t="str">
        <f t="shared" si="21"/>
        <v/>
      </c>
      <c r="AT33" s="81"/>
      <c r="AU33" s="78" t="str">
        <f t="shared" si="22"/>
        <v/>
      </c>
      <c r="AV33" s="81"/>
      <c r="AW33" s="81"/>
      <c r="AX33" s="81"/>
      <c r="AY33" s="81"/>
      <c r="AZ33" s="81"/>
      <c r="BA33" s="81"/>
      <c r="BB33" s="81"/>
      <c r="BC33" s="81"/>
      <c r="BD33" s="81"/>
      <c r="BE33" s="81"/>
      <c r="BF33" s="78" t="str">
        <f t="shared" si="23"/>
        <v/>
      </c>
      <c r="BG33" s="81"/>
      <c r="BH33" s="196" t="str">
        <f t="shared" si="24"/>
        <v/>
      </c>
      <c r="BI33" s="125" t="str">
        <f t="shared" si="25"/>
        <v/>
      </c>
      <c r="BJ33" s="125" t="str">
        <f t="shared" si="26"/>
        <v/>
      </c>
      <c r="BK33" s="125" t="str">
        <f t="shared" si="27"/>
        <v/>
      </c>
      <c r="BL33" s="125" t="str">
        <f t="shared" si="28"/>
        <v/>
      </c>
      <c r="BV33" s="71" t="s">
        <v>163</v>
      </c>
      <c r="BW33" s="200">
        <v>70</v>
      </c>
      <c r="BX33" s="71" t="s">
        <v>113</v>
      </c>
      <c r="BY33" s="199">
        <v>74</v>
      </c>
      <c r="CH33" s="233" t="str">
        <f t="shared" si="29"/>
        <v/>
      </c>
      <c r="CI33" s="233" t="str">
        <f t="shared" si="30"/>
        <v/>
      </c>
      <c r="CJ33" s="233" t="str">
        <f t="shared" si="31"/>
        <v/>
      </c>
      <c r="CK33" s="233" t="str">
        <f t="shared" si="32"/>
        <v/>
      </c>
      <c r="CL33" s="233" t="str">
        <f t="shared" si="33"/>
        <v/>
      </c>
      <c r="CM33" s="233" t="str">
        <f t="shared" si="34"/>
        <v/>
      </c>
      <c r="CN33" s="233" t="str">
        <f t="shared" si="35"/>
        <v/>
      </c>
      <c r="CO33" s="233" t="str">
        <f t="shared" si="36"/>
        <v/>
      </c>
      <c r="CP33" s="233" t="str">
        <f t="shared" si="37"/>
        <v/>
      </c>
      <c r="CQ33" s="233" t="str">
        <f t="shared" si="38"/>
        <v/>
      </c>
      <c r="CR33" s="233">
        <f t="shared" si="39"/>
        <v>0</v>
      </c>
    </row>
    <row r="34" spans="1:96">
      <c r="A34" s="103">
        <v>7</v>
      </c>
      <c r="B34" s="77" t="str">
        <f>IF(data!E26="","",data!E26)</f>
        <v>ESSY PUAN MAHARANI</v>
      </c>
      <c r="C34" s="138" t="str">
        <f t="shared" si="9"/>
        <v/>
      </c>
      <c r="D34" s="138" t="str">
        <f t="shared" si="10"/>
        <v/>
      </c>
      <c r="E34" s="138" t="str">
        <f t="shared" si="11"/>
        <v/>
      </c>
      <c r="F34" s="138" t="str">
        <f t="shared" si="12"/>
        <v/>
      </c>
      <c r="G34" s="138" t="str">
        <f t="shared" si="13"/>
        <v/>
      </c>
      <c r="H34" s="138" t="str">
        <f t="shared" si="14"/>
        <v/>
      </c>
      <c r="I34" s="138" t="str">
        <f t="shared" si="15"/>
        <v/>
      </c>
      <c r="J34" s="138" t="str">
        <f t="shared" si="16"/>
        <v/>
      </c>
      <c r="K34" s="138" t="str">
        <f t="shared" si="17"/>
        <v/>
      </c>
      <c r="L34" s="138" t="str">
        <f t="shared" si="18"/>
        <v/>
      </c>
      <c r="M34" s="81"/>
      <c r="N34" s="81"/>
      <c r="O34" s="81"/>
      <c r="P34" s="81"/>
      <c r="Q34" s="81"/>
      <c r="R34" s="81"/>
      <c r="S34" s="81"/>
      <c r="T34" s="81"/>
      <c r="U34" s="81"/>
      <c r="V34" s="81"/>
      <c r="W34" s="78" t="str">
        <f t="shared" si="19"/>
        <v/>
      </c>
      <c r="X34" s="81"/>
      <c r="Y34" s="81"/>
      <c r="Z34" s="81"/>
      <c r="AA34" s="81"/>
      <c r="AB34" s="81"/>
      <c r="AC34" s="81"/>
      <c r="AD34" s="81"/>
      <c r="AE34" s="81"/>
      <c r="AF34" s="81"/>
      <c r="AG34" s="81"/>
      <c r="AH34" s="78" t="str">
        <f t="shared" si="20"/>
        <v/>
      </c>
      <c r="AI34" s="81"/>
      <c r="AJ34" s="81"/>
      <c r="AK34" s="81"/>
      <c r="AL34" s="81"/>
      <c r="AM34" s="81"/>
      <c r="AN34" s="81"/>
      <c r="AO34" s="81"/>
      <c r="AP34" s="81"/>
      <c r="AQ34" s="81"/>
      <c r="AR34" s="81"/>
      <c r="AS34" s="78" t="str">
        <f t="shared" si="21"/>
        <v/>
      </c>
      <c r="AT34" s="81"/>
      <c r="AU34" s="78" t="str">
        <f t="shared" si="22"/>
        <v/>
      </c>
      <c r="AV34" s="81"/>
      <c r="AW34" s="81"/>
      <c r="AX34" s="81"/>
      <c r="AY34" s="81"/>
      <c r="AZ34" s="81"/>
      <c r="BA34" s="81"/>
      <c r="BB34" s="81"/>
      <c r="BC34" s="81"/>
      <c r="BD34" s="81"/>
      <c r="BE34" s="81"/>
      <c r="BF34" s="78" t="str">
        <f t="shared" si="23"/>
        <v/>
      </c>
      <c r="BG34" s="81"/>
      <c r="BH34" s="196" t="str">
        <f t="shared" si="24"/>
        <v/>
      </c>
      <c r="BI34" s="125" t="str">
        <f t="shared" si="25"/>
        <v/>
      </c>
      <c r="BJ34" s="125" t="str">
        <f t="shared" si="26"/>
        <v/>
      </c>
      <c r="BK34" s="125" t="str">
        <f>IF(BJ34="","",IF(BJ34&gt;=$BW$34,"Tuntas",IF(BJ34&lt;$BW$34,"Tidak Tuntas","")))</f>
        <v/>
      </c>
      <c r="BL34" s="125" t="str">
        <f>IF(BJ34&lt;$BY$35,"D",IF(BJ34&lt;$BY$34,"C",IF(BJ34&lt;$BY$33,"B-",IF(BJ34&lt;$BY$32,"B",IF(BJ34&lt;$BY$31,"B+",IF(BJ34&lt;$BY$30,"A-",IF(BJ34&lt;$BY$29,"A",IF(BJ34&lt;$BY$28,"A+",""))))))))</f>
        <v/>
      </c>
      <c r="BV34" s="71" t="s">
        <v>20</v>
      </c>
      <c r="BW34" s="200">
        <v>60</v>
      </c>
      <c r="BX34" s="71" t="s">
        <v>113</v>
      </c>
      <c r="BY34" s="199">
        <v>69</v>
      </c>
      <c r="CH34" s="233" t="str">
        <f t="shared" si="29"/>
        <v/>
      </c>
      <c r="CI34" s="233" t="str">
        <f t="shared" si="30"/>
        <v/>
      </c>
      <c r="CJ34" s="233" t="str">
        <f t="shared" si="31"/>
        <v/>
      </c>
      <c r="CK34" s="233" t="str">
        <f t="shared" si="32"/>
        <v/>
      </c>
      <c r="CL34" s="233" t="str">
        <f t="shared" si="33"/>
        <v/>
      </c>
      <c r="CM34" s="233" t="str">
        <f t="shared" si="34"/>
        <v/>
      </c>
      <c r="CN34" s="233" t="str">
        <f t="shared" si="35"/>
        <v/>
      </c>
      <c r="CO34" s="233" t="str">
        <f t="shared" si="36"/>
        <v/>
      </c>
      <c r="CP34" s="233" t="str">
        <f t="shared" si="37"/>
        <v/>
      </c>
      <c r="CQ34" s="233" t="str">
        <f t="shared" si="38"/>
        <v/>
      </c>
      <c r="CR34" s="233">
        <f t="shared" si="39"/>
        <v>0</v>
      </c>
    </row>
    <row r="35" spans="1:96">
      <c r="A35" s="103">
        <v>8</v>
      </c>
      <c r="B35" s="77" t="str">
        <f>IF(data!E27="","",data!E27)</f>
        <v>FAUJHAN RAMADHAN</v>
      </c>
      <c r="C35" s="138" t="str">
        <f t="shared" si="9"/>
        <v/>
      </c>
      <c r="D35" s="138" t="str">
        <f t="shared" si="10"/>
        <v/>
      </c>
      <c r="E35" s="138" t="str">
        <f t="shared" si="11"/>
        <v/>
      </c>
      <c r="F35" s="138" t="str">
        <f t="shared" si="12"/>
        <v/>
      </c>
      <c r="G35" s="138" t="str">
        <f t="shared" si="13"/>
        <v/>
      </c>
      <c r="H35" s="138" t="str">
        <f t="shared" si="14"/>
        <v/>
      </c>
      <c r="I35" s="138" t="str">
        <f t="shared" si="15"/>
        <v/>
      </c>
      <c r="J35" s="138" t="str">
        <f t="shared" si="16"/>
        <v/>
      </c>
      <c r="K35" s="138" t="str">
        <f t="shared" si="17"/>
        <v/>
      </c>
      <c r="L35" s="138" t="str">
        <f t="shared" si="18"/>
        <v/>
      </c>
      <c r="M35" s="81"/>
      <c r="N35" s="81"/>
      <c r="O35" s="81"/>
      <c r="P35" s="81"/>
      <c r="Q35" s="81"/>
      <c r="R35" s="81"/>
      <c r="S35" s="81"/>
      <c r="T35" s="81"/>
      <c r="U35" s="81"/>
      <c r="V35" s="81"/>
      <c r="W35" s="78" t="str">
        <f t="shared" si="19"/>
        <v/>
      </c>
      <c r="X35" s="81"/>
      <c r="Y35" s="81"/>
      <c r="Z35" s="81"/>
      <c r="AA35" s="81"/>
      <c r="AB35" s="81"/>
      <c r="AC35" s="81"/>
      <c r="AD35" s="81"/>
      <c r="AE35" s="81"/>
      <c r="AF35" s="81"/>
      <c r="AG35" s="81"/>
      <c r="AH35" s="78" t="str">
        <f t="shared" si="20"/>
        <v/>
      </c>
      <c r="AI35" s="81"/>
      <c r="AJ35" s="81"/>
      <c r="AK35" s="81"/>
      <c r="AL35" s="81"/>
      <c r="AM35" s="81"/>
      <c r="AN35" s="81"/>
      <c r="AO35" s="81"/>
      <c r="AP35" s="81"/>
      <c r="AQ35" s="81"/>
      <c r="AR35" s="81"/>
      <c r="AS35" s="78" t="str">
        <f t="shared" si="21"/>
        <v/>
      </c>
      <c r="AT35" s="81"/>
      <c r="AU35" s="78" t="str">
        <f t="shared" si="22"/>
        <v/>
      </c>
      <c r="AV35" s="81"/>
      <c r="AW35" s="81"/>
      <c r="AX35" s="81"/>
      <c r="AY35" s="81"/>
      <c r="AZ35" s="81"/>
      <c r="BA35" s="81"/>
      <c r="BB35" s="81"/>
      <c r="BC35" s="81"/>
      <c r="BD35" s="81"/>
      <c r="BE35" s="81"/>
      <c r="BF35" s="78" t="str">
        <f t="shared" si="23"/>
        <v/>
      </c>
      <c r="BG35" s="81"/>
      <c r="BH35" s="196" t="str">
        <f t="shared" si="24"/>
        <v/>
      </c>
      <c r="BI35" s="125" t="str">
        <f t="shared" si="25"/>
        <v/>
      </c>
      <c r="BJ35" s="125" t="str">
        <f t="shared" si="26"/>
        <v/>
      </c>
      <c r="BK35" s="125" t="str">
        <f t="shared" si="27"/>
        <v/>
      </c>
      <c r="BL35" s="125" t="str">
        <f t="shared" si="28"/>
        <v/>
      </c>
      <c r="BV35" s="71" t="s">
        <v>21</v>
      </c>
      <c r="BW35" s="200">
        <v>0</v>
      </c>
      <c r="BX35" s="71" t="s">
        <v>113</v>
      </c>
      <c r="BY35" s="199">
        <v>59</v>
      </c>
      <c r="CH35" s="233" t="str">
        <f t="shared" si="29"/>
        <v/>
      </c>
      <c r="CI35" s="233" t="str">
        <f t="shared" si="30"/>
        <v/>
      </c>
      <c r="CJ35" s="233" t="str">
        <f t="shared" si="31"/>
        <v/>
      </c>
      <c r="CK35" s="233" t="str">
        <f t="shared" si="32"/>
        <v/>
      </c>
      <c r="CL35" s="233" t="str">
        <f t="shared" si="33"/>
        <v/>
      </c>
      <c r="CM35" s="233" t="str">
        <f t="shared" si="34"/>
        <v/>
      </c>
      <c r="CN35" s="233" t="str">
        <f t="shared" si="35"/>
        <v/>
      </c>
      <c r="CO35" s="233" t="str">
        <f t="shared" si="36"/>
        <v/>
      </c>
      <c r="CP35" s="233" t="str">
        <f t="shared" si="37"/>
        <v/>
      </c>
      <c r="CQ35" s="233" t="str">
        <f t="shared" si="38"/>
        <v/>
      </c>
      <c r="CR35" s="233">
        <f t="shared" si="39"/>
        <v>0</v>
      </c>
    </row>
    <row r="36" spans="1:96">
      <c r="A36" s="103">
        <v>9</v>
      </c>
      <c r="B36" s="77" t="str">
        <f>IF(data!E28="","",data!E28)</f>
        <v>FIDO HARDIANTI</v>
      </c>
      <c r="C36" s="138" t="str">
        <f t="shared" si="9"/>
        <v/>
      </c>
      <c r="D36" s="138" t="str">
        <f t="shared" si="10"/>
        <v/>
      </c>
      <c r="E36" s="138" t="str">
        <f t="shared" si="11"/>
        <v/>
      </c>
      <c r="F36" s="138" t="str">
        <f t="shared" si="12"/>
        <v/>
      </c>
      <c r="G36" s="138" t="str">
        <f t="shared" si="13"/>
        <v/>
      </c>
      <c r="H36" s="138" t="str">
        <f t="shared" si="14"/>
        <v/>
      </c>
      <c r="I36" s="138" t="str">
        <f t="shared" si="15"/>
        <v/>
      </c>
      <c r="J36" s="138" t="str">
        <f t="shared" si="16"/>
        <v/>
      </c>
      <c r="K36" s="138" t="str">
        <f t="shared" si="17"/>
        <v/>
      </c>
      <c r="L36" s="138" t="str">
        <f t="shared" si="18"/>
        <v/>
      </c>
      <c r="M36" s="81"/>
      <c r="N36" s="81"/>
      <c r="O36" s="81"/>
      <c r="P36" s="81"/>
      <c r="Q36" s="81"/>
      <c r="R36" s="81"/>
      <c r="S36" s="81"/>
      <c r="T36" s="81"/>
      <c r="U36" s="81"/>
      <c r="V36" s="81"/>
      <c r="W36" s="78" t="str">
        <f t="shared" si="19"/>
        <v/>
      </c>
      <c r="X36" s="81"/>
      <c r="Y36" s="81"/>
      <c r="Z36" s="81"/>
      <c r="AA36" s="81"/>
      <c r="AB36" s="81"/>
      <c r="AC36" s="81"/>
      <c r="AD36" s="81"/>
      <c r="AE36" s="81"/>
      <c r="AF36" s="81"/>
      <c r="AG36" s="81"/>
      <c r="AH36" s="78" t="str">
        <f t="shared" si="20"/>
        <v/>
      </c>
      <c r="AI36" s="81"/>
      <c r="AJ36" s="81"/>
      <c r="AK36" s="81"/>
      <c r="AL36" s="81"/>
      <c r="AM36" s="81"/>
      <c r="AN36" s="81"/>
      <c r="AO36" s="81"/>
      <c r="AP36" s="81"/>
      <c r="AQ36" s="81"/>
      <c r="AR36" s="81"/>
      <c r="AS36" s="78" t="str">
        <f t="shared" si="21"/>
        <v/>
      </c>
      <c r="AT36" s="81"/>
      <c r="AU36" s="78" t="str">
        <f t="shared" si="22"/>
        <v/>
      </c>
      <c r="AV36" s="81"/>
      <c r="AW36" s="81"/>
      <c r="AX36" s="81"/>
      <c r="AY36" s="81"/>
      <c r="AZ36" s="81"/>
      <c r="BA36" s="81"/>
      <c r="BB36" s="81"/>
      <c r="BC36" s="81"/>
      <c r="BD36" s="81"/>
      <c r="BE36" s="81"/>
      <c r="BF36" s="78" t="str">
        <f t="shared" si="23"/>
        <v/>
      </c>
      <c r="BG36" s="81"/>
      <c r="BH36" s="196" t="str">
        <f t="shared" si="24"/>
        <v/>
      </c>
      <c r="BI36" s="125" t="str">
        <f t="shared" si="25"/>
        <v/>
      </c>
      <c r="BJ36" s="125" t="str">
        <f t="shared" si="26"/>
        <v/>
      </c>
      <c r="BK36" s="125" t="str">
        <f t="shared" si="27"/>
        <v/>
      </c>
      <c r="BL36" s="125" t="str">
        <f t="shared" si="28"/>
        <v/>
      </c>
      <c r="CH36" s="233" t="str">
        <f t="shared" si="29"/>
        <v/>
      </c>
      <c r="CI36" s="233" t="str">
        <f t="shared" si="30"/>
        <v/>
      </c>
      <c r="CJ36" s="233" t="str">
        <f t="shared" si="31"/>
        <v/>
      </c>
      <c r="CK36" s="233" t="str">
        <f t="shared" si="32"/>
        <v/>
      </c>
      <c r="CL36" s="233" t="str">
        <f t="shared" si="33"/>
        <v/>
      </c>
      <c r="CM36" s="233" t="str">
        <f t="shared" si="34"/>
        <v/>
      </c>
      <c r="CN36" s="233" t="str">
        <f t="shared" si="35"/>
        <v/>
      </c>
      <c r="CO36" s="233" t="str">
        <f t="shared" si="36"/>
        <v/>
      </c>
      <c r="CP36" s="233" t="str">
        <f t="shared" si="37"/>
        <v/>
      </c>
      <c r="CQ36" s="233" t="str">
        <f t="shared" si="38"/>
        <v/>
      </c>
      <c r="CR36" s="233">
        <f t="shared" si="39"/>
        <v>0</v>
      </c>
    </row>
    <row r="37" spans="1:96">
      <c r="A37" s="103">
        <v>10</v>
      </c>
      <c r="B37" s="77" t="str">
        <f>IF(data!E29="","",data!E29)</f>
        <v>FIRAN RAMADHAN</v>
      </c>
      <c r="C37" s="138" t="str">
        <f t="shared" si="9"/>
        <v/>
      </c>
      <c r="D37" s="138" t="str">
        <f t="shared" si="10"/>
        <v/>
      </c>
      <c r="E37" s="138" t="str">
        <f t="shared" si="11"/>
        <v/>
      </c>
      <c r="F37" s="138" t="str">
        <f t="shared" si="12"/>
        <v/>
      </c>
      <c r="G37" s="138" t="str">
        <f t="shared" si="13"/>
        <v/>
      </c>
      <c r="H37" s="138" t="str">
        <f t="shared" si="14"/>
        <v/>
      </c>
      <c r="I37" s="138" t="str">
        <f t="shared" si="15"/>
        <v/>
      </c>
      <c r="J37" s="138" t="str">
        <f t="shared" si="16"/>
        <v/>
      </c>
      <c r="K37" s="138" t="str">
        <f t="shared" si="17"/>
        <v/>
      </c>
      <c r="L37" s="138" t="str">
        <f t="shared" si="18"/>
        <v/>
      </c>
      <c r="M37" s="81"/>
      <c r="N37" s="81"/>
      <c r="O37" s="81"/>
      <c r="P37" s="81"/>
      <c r="Q37" s="81"/>
      <c r="R37" s="81"/>
      <c r="S37" s="81"/>
      <c r="T37" s="81"/>
      <c r="U37" s="81"/>
      <c r="V37" s="81"/>
      <c r="W37" s="78" t="str">
        <f t="shared" si="19"/>
        <v/>
      </c>
      <c r="X37" s="81"/>
      <c r="Y37" s="81"/>
      <c r="Z37" s="81"/>
      <c r="AA37" s="81"/>
      <c r="AB37" s="81"/>
      <c r="AC37" s="81"/>
      <c r="AD37" s="81"/>
      <c r="AE37" s="81"/>
      <c r="AF37" s="81"/>
      <c r="AG37" s="81"/>
      <c r="AH37" s="78" t="str">
        <f t="shared" si="20"/>
        <v/>
      </c>
      <c r="AI37" s="81"/>
      <c r="AJ37" s="81"/>
      <c r="AK37" s="81"/>
      <c r="AL37" s="81"/>
      <c r="AM37" s="81"/>
      <c r="AN37" s="81"/>
      <c r="AO37" s="81"/>
      <c r="AP37" s="81"/>
      <c r="AQ37" s="81"/>
      <c r="AR37" s="81"/>
      <c r="AS37" s="78" t="str">
        <f t="shared" si="21"/>
        <v/>
      </c>
      <c r="AT37" s="81"/>
      <c r="AU37" s="78" t="str">
        <f t="shared" si="22"/>
        <v/>
      </c>
      <c r="AV37" s="81"/>
      <c r="AW37" s="81"/>
      <c r="AX37" s="81"/>
      <c r="AY37" s="81"/>
      <c r="AZ37" s="81"/>
      <c r="BA37" s="81"/>
      <c r="BB37" s="81"/>
      <c r="BC37" s="81"/>
      <c r="BD37" s="81"/>
      <c r="BE37" s="81"/>
      <c r="BF37" s="78" t="str">
        <f t="shared" si="23"/>
        <v/>
      </c>
      <c r="BG37" s="81"/>
      <c r="BH37" s="196" t="str">
        <f t="shared" si="24"/>
        <v/>
      </c>
      <c r="BI37" s="125" t="str">
        <f t="shared" si="25"/>
        <v/>
      </c>
      <c r="BJ37" s="125" t="str">
        <f t="shared" si="26"/>
        <v/>
      </c>
      <c r="BK37" s="125" t="str">
        <f t="shared" si="27"/>
        <v/>
      </c>
      <c r="BL37" s="125" t="str">
        <f t="shared" si="28"/>
        <v/>
      </c>
      <c r="CH37" s="233" t="str">
        <f t="shared" si="29"/>
        <v/>
      </c>
      <c r="CI37" s="233" t="str">
        <f t="shared" si="30"/>
        <v/>
      </c>
      <c r="CJ37" s="233" t="str">
        <f t="shared" si="31"/>
        <v/>
      </c>
      <c r="CK37" s="233" t="str">
        <f t="shared" si="32"/>
        <v/>
      </c>
      <c r="CL37" s="233" t="str">
        <f t="shared" si="33"/>
        <v/>
      </c>
      <c r="CM37" s="233" t="str">
        <f t="shared" si="34"/>
        <v/>
      </c>
      <c r="CN37" s="233" t="str">
        <f t="shared" si="35"/>
        <v/>
      </c>
      <c r="CO37" s="233" t="str">
        <f t="shared" si="36"/>
        <v/>
      </c>
      <c r="CP37" s="233" t="str">
        <f t="shared" si="37"/>
        <v/>
      </c>
      <c r="CQ37" s="233" t="str">
        <f t="shared" si="38"/>
        <v/>
      </c>
      <c r="CR37" s="233">
        <f t="shared" si="39"/>
        <v>0</v>
      </c>
    </row>
    <row r="38" spans="1:96">
      <c r="A38" s="103">
        <v>11</v>
      </c>
      <c r="B38" s="77" t="str">
        <f>IF(data!E30="","",data!E30)</f>
        <v>LINDA PUTRI ANJANI</v>
      </c>
      <c r="C38" s="138" t="str">
        <f t="shared" si="9"/>
        <v/>
      </c>
      <c r="D38" s="138" t="str">
        <f t="shared" si="10"/>
        <v/>
      </c>
      <c r="E38" s="138" t="str">
        <f t="shared" si="11"/>
        <v/>
      </c>
      <c r="F38" s="138" t="str">
        <f t="shared" si="12"/>
        <v/>
      </c>
      <c r="G38" s="138" t="str">
        <f t="shared" si="13"/>
        <v/>
      </c>
      <c r="H38" s="138" t="str">
        <f t="shared" si="14"/>
        <v/>
      </c>
      <c r="I38" s="138" t="str">
        <f t="shared" si="15"/>
        <v/>
      </c>
      <c r="J38" s="138" t="str">
        <f t="shared" si="16"/>
        <v/>
      </c>
      <c r="K38" s="138" t="str">
        <f t="shared" si="17"/>
        <v/>
      </c>
      <c r="L38" s="138" t="str">
        <f t="shared" si="18"/>
        <v/>
      </c>
      <c r="M38" s="81"/>
      <c r="N38" s="81"/>
      <c r="O38" s="81"/>
      <c r="P38" s="81"/>
      <c r="Q38" s="81"/>
      <c r="R38" s="81"/>
      <c r="S38" s="81"/>
      <c r="T38" s="81"/>
      <c r="U38" s="81"/>
      <c r="V38" s="81"/>
      <c r="W38" s="78" t="str">
        <f t="shared" si="19"/>
        <v/>
      </c>
      <c r="X38" s="81"/>
      <c r="Y38" s="81"/>
      <c r="Z38" s="81"/>
      <c r="AA38" s="81"/>
      <c r="AB38" s="81"/>
      <c r="AC38" s="81"/>
      <c r="AD38" s="81"/>
      <c r="AE38" s="81"/>
      <c r="AF38" s="81"/>
      <c r="AG38" s="81"/>
      <c r="AH38" s="78" t="str">
        <f t="shared" si="20"/>
        <v/>
      </c>
      <c r="AI38" s="81"/>
      <c r="AJ38" s="81"/>
      <c r="AK38" s="81"/>
      <c r="AL38" s="81"/>
      <c r="AM38" s="81"/>
      <c r="AN38" s="81"/>
      <c r="AO38" s="81"/>
      <c r="AP38" s="81"/>
      <c r="AQ38" s="81"/>
      <c r="AR38" s="81"/>
      <c r="AS38" s="78" t="str">
        <f t="shared" si="21"/>
        <v/>
      </c>
      <c r="AT38" s="81"/>
      <c r="AU38" s="78" t="str">
        <f t="shared" si="22"/>
        <v/>
      </c>
      <c r="AV38" s="81"/>
      <c r="AW38" s="81"/>
      <c r="AX38" s="81"/>
      <c r="AY38" s="81"/>
      <c r="AZ38" s="81"/>
      <c r="BA38" s="81"/>
      <c r="BB38" s="81"/>
      <c r="BC38" s="81"/>
      <c r="BD38" s="81"/>
      <c r="BE38" s="81"/>
      <c r="BF38" s="78" t="str">
        <f t="shared" si="23"/>
        <v/>
      </c>
      <c r="BG38" s="81"/>
      <c r="BH38" s="196" t="str">
        <f t="shared" si="24"/>
        <v/>
      </c>
      <c r="BI38" s="125" t="str">
        <f t="shared" si="25"/>
        <v/>
      </c>
      <c r="BJ38" s="125" t="str">
        <f t="shared" si="26"/>
        <v/>
      </c>
      <c r="BK38" s="125" t="str">
        <f t="shared" si="27"/>
        <v/>
      </c>
      <c r="BL38" s="125" t="str">
        <f t="shared" si="28"/>
        <v/>
      </c>
      <c r="CH38" s="233" t="str">
        <f t="shared" si="29"/>
        <v/>
      </c>
      <c r="CI38" s="233" t="str">
        <f t="shared" si="30"/>
        <v/>
      </c>
      <c r="CJ38" s="233" t="str">
        <f t="shared" si="31"/>
        <v/>
      </c>
      <c r="CK38" s="233" t="str">
        <f t="shared" si="32"/>
        <v/>
      </c>
      <c r="CL38" s="233" t="str">
        <f t="shared" si="33"/>
        <v/>
      </c>
      <c r="CM38" s="233" t="str">
        <f t="shared" si="34"/>
        <v/>
      </c>
      <c r="CN38" s="233" t="str">
        <f t="shared" si="35"/>
        <v/>
      </c>
      <c r="CO38" s="233" t="str">
        <f t="shared" si="36"/>
        <v/>
      </c>
      <c r="CP38" s="233" t="str">
        <f t="shared" si="37"/>
        <v/>
      </c>
      <c r="CQ38" s="233" t="str">
        <f t="shared" si="38"/>
        <v/>
      </c>
      <c r="CR38" s="233">
        <f t="shared" si="39"/>
        <v>0</v>
      </c>
    </row>
    <row r="39" spans="1:96">
      <c r="A39" s="103">
        <v>12</v>
      </c>
      <c r="B39" s="77" t="str">
        <f>IF(data!E31="","",data!E31)</f>
        <v>M. RISKI</v>
      </c>
      <c r="C39" s="138" t="str">
        <f t="shared" si="9"/>
        <v/>
      </c>
      <c r="D39" s="138" t="str">
        <f t="shared" si="10"/>
        <v/>
      </c>
      <c r="E39" s="138" t="str">
        <f t="shared" si="11"/>
        <v/>
      </c>
      <c r="F39" s="138" t="str">
        <f t="shared" si="12"/>
        <v/>
      </c>
      <c r="G39" s="138" t="str">
        <f t="shared" si="13"/>
        <v/>
      </c>
      <c r="H39" s="138" t="str">
        <f t="shared" si="14"/>
        <v/>
      </c>
      <c r="I39" s="138" t="str">
        <f t="shared" si="15"/>
        <v/>
      </c>
      <c r="J39" s="138" t="str">
        <f t="shared" si="16"/>
        <v/>
      </c>
      <c r="K39" s="138" t="str">
        <f t="shared" si="17"/>
        <v/>
      </c>
      <c r="L39" s="138" t="str">
        <f t="shared" si="18"/>
        <v/>
      </c>
      <c r="M39" s="81"/>
      <c r="N39" s="81"/>
      <c r="O39" s="81"/>
      <c r="P39" s="81"/>
      <c r="Q39" s="81"/>
      <c r="R39" s="81"/>
      <c r="S39" s="81"/>
      <c r="T39" s="81"/>
      <c r="U39" s="81"/>
      <c r="V39" s="81"/>
      <c r="W39" s="78" t="str">
        <f t="shared" si="19"/>
        <v/>
      </c>
      <c r="X39" s="81"/>
      <c r="Y39" s="81"/>
      <c r="Z39" s="81"/>
      <c r="AA39" s="81"/>
      <c r="AB39" s="81"/>
      <c r="AC39" s="81"/>
      <c r="AD39" s="81"/>
      <c r="AE39" s="81"/>
      <c r="AF39" s="81"/>
      <c r="AG39" s="81"/>
      <c r="AH39" s="78" t="str">
        <f t="shared" si="20"/>
        <v/>
      </c>
      <c r="AI39" s="81"/>
      <c r="AJ39" s="81"/>
      <c r="AK39" s="81"/>
      <c r="AL39" s="81"/>
      <c r="AM39" s="81"/>
      <c r="AN39" s="81"/>
      <c r="AO39" s="81"/>
      <c r="AP39" s="81"/>
      <c r="AQ39" s="81"/>
      <c r="AR39" s="81"/>
      <c r="AS39" s="78" t="str">
        <f t="shared" si="21"/>
        <v/>
      </c>
      <c r="AT39" s="81"/>
      <c r="AU39" s="78" t="str">
        <f t="shared" si="22"/>
        <v/>
      </c>
      <c r="AV39" s="81"/>
      <c r="AW39" s="81"/>
      <c r="AX39" s="81"/>
      <c r="AY39" s="81"/>
      <c r="AZ39" s="81"/>
      <c r="BA39" s="81"/>
      <c r="BB39" s="81"/>
      <c r="BC39" s="81"/>
      <c r="BD39" s="81"/>
      <c r="BE39" s="81"/>
      <c r="BF39" s="78" t="str">
        <f t="shared" si="23"/>
        <v/>
      </c>
      <c r="BG39" s="81"/>
      <c r="BH39" s="196" t="str">
        <f t="shared" si="24"/>
        <v/>
      </c>
      <c r="BI39" s="125" t="str">
        <f t="shared" si="25"/>
        <v/>
      </c>
      <c r="BJ39" s="125" t="str">
        <f t="shared" si="26"/>
        <v/>
      </c>
      <c r="BK39" s="125" t="str">
        <f t="shared" si="27"/>
        <v/>
      </c>
      <c r="BL39" s="125" t="str">
        <f>IF(BJ39&lt;$BY$35,"D",IF(BJ39&lt;$BY$34,"C",IF(BJ39&lt;$BY$33,"B-",IF(BJ39&lt;$BY$32,"B",IF(BJ39&lt;$BY$31,"B+",IF(BJ39&lt;$BY$30,"A-",IF(BJ39&lt;$BY$29,"A",IF(BJ39&lt;$BY$28,"A+",""))))))))</f>
        <v/>
      </c>
      <c r="CH39" s="233" t="str">
        <f t="shared" si="29"/>
        <v/>
      </c>
      <c r="CI39" s="233" t="str">
        <f t="shared" si="30"/>
        <v/>
      </c>
      <c r="CJ39" s="233" t="str">
        <f t="shared" si="31"/>
        <v/>
      </c>
      <c r="CK39" s="233" t="str">
        <f t="shared" si="32"/>
        <v/>
      </c>
      <c r="CL39" s="233" t="str">
        <f t="shared" si="33"/>
        <v/>
      </c>
      <c r="CM39" s="233" t="str">
        <f t="shared" si="34"/>
        <v/>
      </c>
      <c r="CN39" s="233" t="str">
        <f t="shared" si="35"/>
        <v/>
      </c>
      <c r="CO39" s="233" t="str">
        <f t="shared" si="36"/>
        <v/>
      </c>
      <c r="CP39" s="233" t="str">
        <f t="shared" si="37"/>
        <v/>
      </c>
      <c r="CQ39" s="233" t="str">
        <f t="shared" si="38"/>
        <v/>
      </c>
      <c r="CR39" s="233">
        <f t="shared" si="39"/>
        <v>0</v>
      </c>
    </row>
    <row r="40" spans="1:96">
      <c r="A40" s="103">
        <v>13</v>
      </c>
      <c r="B40" s="77" t="str">
        <f>IF(data!E32="","",data!E32)</f>
        <v>M. ZAINUL DRAJAT</v>
      </c>
      <c r="C40" s="138" t="str">
        <f t="shared" si="9"/>
        <v/>
      </c>
      <c r="D40" s="138" t="str">
        <f t="shared" si="10"/>
        <v/>
      </c>
      <c r="E40" s="138" t="str">
        <f t="shared" si="11"/>
        <v/>
      </c>
      <c r="F40" s="138" t="str">
        <f t="shared" si="12"/>
        <v/>
      </c>
      <c r="G40" s="138" t="str">
        <f t="shared" si="13"/>
        <v/>
      </c>
      <c r="H40" s="138" t="str">
        <f t="shared" si="14"/>
        <v/>
      </c>
      <c r="I40" s="138" t="str">
        <f t="shared" si="15"/>
        <v/>
      </c>
      <c r="J40" s="138" t="str">
        <f t="shared" si="16"/>
        <v/>
      </c>
      <c r="K40" s="138" t="str">
        <f t="shared" si="17"/>
        <v/>
      </c>
      <c r="L40" s="138" t="str">
        <f t="shared" si="18"/>
        <v/>
      </c>
      <c r="M40" s="81"/>
      <c r="N40" s="81"/>
      <c r="O40" s="81"/>
      <c r="P40" s="81"/>
      <c r="Q40" s="81"/>
      <c r="R40" s="81"/>
      <c r="S40" s="81"/>
      <c r="T40" s="81"/>
      <c r="U40" s="81"/>
      <c r="V40" s="81"/>
      <c r="W40" s="78" t="str">
        <f t="shared" si="19"/>
        <v/>
      </c>
      <c r="X40" s="81"/>
      <c r="Y40" s="81"/>
      <c r="Z40" s="81"/>
      <c r="AA40" s="81"/>
      <c r="AB40" s="81"/>
      <c r="AC40" s="81"/>
      <c r="AD40" s="81"/>
      <c r="AE40" s="81"/>
      <c r="AF40" s="81"/>
      <c r="AG40" s="81"/>
      <c r="AH40" s="78" t="str">
        <f t="shared" si="20"/>
        <v/>
      </c>
      <c r="AI40" s="81"/>
      <c r="AJ40" s="81"/>
      <c r="AK40" s="81"/>
      <c r="AL40" s="81"/>
      <c r="AM40" s="81"/>
      <c r="AN40" s="81"/>
      <c r="AO40" s="81"/>
      <c r="AP40" s="81"/>
      <c r="AQ40" s="81"/>
      <c r="AR40" s="81"/>
      <c r="AS40" s="78" t="str">
        <f t="shared" si="21"/>
        <v/>
      </c>
      <c r="AT40" s="81"/>
      <c r="AU40" s="78" t="str">
        <f t="shared" si="22"/>
        <v/>
      </c>
      <c r="AV40" s="81"/>
      <c r="AW40" s="81"/>
      <c r="AX40" s="81"/>
      <c r="AY40" s="81"/>
      <c r="AZ40" s="81"/>
      <c r="BA40" s="81"/>
      <c r="BB40" s="81"/>
      <c r="BC40" s="81"/>
      <c r="BD40" s="81"/>
      <c r="BE40" s="81"/>
      <c r="BF40" s="78" t="str">
        <f t="shared" si="23"/>
        <v/>
      </c>
      <c r="BG40" s="81"/>
      <c r="BH40" s="196" t="str">
        <f t="shared" si="24"/>
        <v/>
      </c>
      <c r="BI40" s="125" t="str">
        <f t="shared" si="25"/>
        <v/>
      </c>
      <c r="BJ40" s="125" t="str">
        <f t="shared" si="26"/>
        <v/>
      </c>
      <c r="BK40" s="125" t="str">
        <f t="shared" si="27"/>
        <v/>
      </c>
      <c r="BL40" s="125" t="str">
        <f t="shared" si="28"/>
        <v/>
      </c>
      <c r="CH40" s="233" t="str">
        <f t="shared" si="29"/>
        <v/>
      </c>
      <c r="CI40" s="233" t="str">
        <f t="shared" si="30"/>
        <v/>
      </c>
      <c r="CJ40" s="233" t="str">
        <f t="shared" si="31"/>
        <v/>
      </c>
      <c r="CK40" s="233" t="str">
        <f t="shared" si="32"/>
        <v/>
      </c>
      <c r="CL40" s="233" t="str">
        <f t="shared" si="33"/>
        <v/>
      </c>
      <c r="CM40" s="233" t="str">
        <f t="shared" si="34"/>
        <v/>
      </c>
      <c r="CN40" s="233" t="str">
        <f t="shared" si="35"/>
        <v/>
      </c>
      <c r="CO40" s="233" t="str">
        <f t="shared" si="36"/>
        <v/>
      </c>
      <c r="CP40" s="233" t="str">
        <f t="shared" si="37"/>
        <v/>
      </c>
      <c r="CQ40" s="233" t="str">
        <f t="shared" si="38"/>
        <v/>
      </c>
      <c r="CR40" s="233">
        <f t="shared" si="39"/>
        <v>0</v>
      </c>
    </row>
    <row r="41" spans="1:96">
      <c r="A41" s="103">
        <v>14</v>
      </c>
      <c r="B41" s="77" t="str">
        <f>IF(data!E33="","",data!E33)</f>
        <v>MUHAMMAD AMAR TAUFIK</v>
      </c>
      <c r="C41" s="138" t="str">
        <f t="shared" si="9"/>
        <v/>
      </c>
      <c r="D41" s="138" t="str">
        <f t="shared" si="10"/>
        <v/>
      </c>
      <c r="E41" s="138" t="str">
        <f t="shared" si="11"/>
        <v/>
      </c>
      <c r="F41" s="138" t="str">
        <f t="shared" si="12"/>
        <v/>
      </c>
      <c r="G41" s="138" t="str">
        <f t="shared" si="13"/>
        <v/>
      </c>
      <c r="H41" s="138" t="str">
        <f t="shared" si="14"/>
        <v/>
      </c>
      <c r="I41" s="138" t="str">
        <f t="shared" si="15"/>
        <v/>
      </c>
      <c r="J41" s="138" t="str">
        <f t="shared" si="16"/>
        <v/>
      </c>
      <c r="K41" s="138" t="str">
        <f t="shared" si="17"/>
        <v/>
      </c>
      <c r="L41" s="138" t="str">
        <f t="shared" si="18"/>
        <v/>
      </c>
      <c r="M41" s="81"/>
      <c r="N41" s="81"/>
      <c r="O41" s="81"/>
      <c r="P41" s="81"/>
      <c r="Q41" s="81"/>
      <c r="R41" s="81"/>
      <c r="S41" s="81"/>
      <c r="T41" s="81"/>
      <c r="U41" s="81"/>
      <c r="V41" s="81"/>
      <c r="W41" s="78" t="str">
        <f t="shared" si="19"/>
        <v/>
      </c>
      <c r="X41" s="81"/>
      <c r="Y41" s="81"/>
      <c r="Z41" s="81"/>
      <c r="AA41" s="81"/>
      <c r="AB41" s="81"/>
      <c r="AC41" s="81"/>
      <c r="AD41" s="81"/>
      <c r="AE41" s="81"/>
      <c r="AF41" s="81"/>
      <c r="AG41" s="81"/>
      <c r="AH41" s="78" t="str">
        <f t="shared" si="20"/>
        <v/>
      </c>
      <c r="AI41" s="81"/>
      <c r="AJ41" s="81"/>
      <c r="AK41" s="81"/>
      <c r="AL41" s="81"/>
      <c r="AM41" s="81"/>
      <c r="AN41" s="81"/>
      <c r="AO41" s="81"/>
      <c r="AP41" s="81"/>
      <c r="AQ41" s="81"/>
      <c r="AR41" s="81"/>
      <c r="AS41" s="78" t="str">
        <f t="shared" si="21"/>
        <v/>
      </c>
      <c r="AT41" s="81"/>
      <c r="AU41" s="78" t="str">
        <f t="shared" si="22"/>
        <v/>
      </c>
      <c r="AV41" s="81"/>
      <c r="AW41" s="81"/>
      <c r="AX41" s="81"/>
      <c r="AY41" s="81"/>
      <c r="AZ41" s="81"/>
      <c r="BA41" s="81"/>
      <c r="BB41" s="81"/>
      <c r="BC41" s="81"/>
      <c r="BD41" s="81"/>
      <c r="BE41" s="81"/>
      <c r="BF41" s="78" t="str">
        <f t="shared" si="23"/>
        <v/>
      </c>
      <c r="BG41" s="81"/>
      <c r="BH41" s="196" t="str">
        <f t="shared" si="24"/>
        <v/>
      </c>
      <c r="BI41" s="125" t="str">
        <f t="shared" si="25"/>
        <v/>
      </c>
      <c r="BJ41" s="125" t="str">
        <f t="shared" si="26"/>
        <v/>
      </c>
      <c r="BK41" s="125" t="str">
        <f t="shared" si="27"/>
        <v/>
      </c>
      <c r="BL41" s="125" t="str">
        <f t="shared" si="28"/>
        <v/>
      </c>
      <c r="CH41" s="233" t="str">
        <f t="shared" si="29"/>
        <v/>
      </c>
      <c r="CI41" s="233" t="str">
        <f t="shared" si="30"/>
        <v/>
      </c>
      <c r="CJ41" s="233" t="str">
        <f t="shared" si="31"/>
        <v/>
      </c>
      <c r="CK41" s="233" t="str">
        <f t="shared" si="32"/>
        <v/>
      </c>
      <c r="CL41" s="233" t="str">
        <f t="shared" si="33"/>
        <v/>
      </c>
      <c r="CM41" s="233" t="str">
        <f t="shared" si="34"/>
        <v/>
      </c>
      <c r="CN41" s="233" t="str">
        <f t="shared" si="35"/>
        <v/>
      </c>
      <c r="CO41" s="233" t="str">
        <f t="shared" si="36"/>
        <v/>
      </c>
      <c r="CP41" s="233" t="str">
        <f t="shared" si="37"/>
        <v/>
      </c>
      <c r="CQ41" s="233" t="str">
        <f t="shared" si="38"/>
        <v/>
      </c>
      <c r="CR41" s="233">
        <f t="shared" si="39"/>
        <v>0</v>
      </c>
    </row>
    <row r="42" spans="1:96">
      <c r="A42" s="103">
        <v>15</v>
      </c>
      <c r="B42" s="77" t="str">
        <f>IF(data!E34="","",data!E34)</f>
        <v>MUHAMMAD FITRAH</v>
      </c>
      <c r="C42" s="138" t="str">
        <f t="shared" si="9"/>
        <v/>
      </c>
      <c r="D42" s="138" t="str">
        <f t="shared" si="10"/>
        <v/>
      </c>
      <c r="E42" s="138" t="str">
        <f t="shared" si="11"/>
        <v/>
      </c>
      <c r="F42" s="138" t="str">
        <f t="shared" si="12"/>
        <v/>
      </c>
      <c r="G42" s="138" t="str">
        <f t="shared" si="13"/>
        <v/>
      </c>
      <c r="H42" s="138" t="str">
        <f t="shared" si="14"/>
        <v/>
      </c>
      <c r="I42" s="138" t="str">
        <f t="shared" si="15"/>
        <v/>
      </c>
      <c r="J42" s="138" t="str">
        <f t="shared" si="16"/>
        <v/>
      </c>
      <c r="K42" s="138" t="str">
        <f t="shared" si="17"/>
        <v/>
      </c>
      <c r="L42" s="138" t="str">
        <f t="shared" si="18"/>
        <v/>
      </c>
      <c r="M42" s="81"/>
      <c r="N42" s="81"/>
      <c r="O42" s="81"/>
      <c r="P42" s="81"/>
      <c r="Q42" s="81"/>
      <c r="R42" s="81"/>
      <c r="S42" s="81"/>
      <c r="T42" s="81"/>
      <c r="U42" s="81"/>
      <c r="V42" s="81"/>
      <c r="W42" s="78" t="str">
        <f t="shared" si="19"/>
        <v/>
      </c>
      <c r="X42" s="81"/>
      <c r="Y42" s="81"/>
      <c r="Z42" s="81"/>
      <c r="AA42" s="81"/>
      <c r="AB42" s="81"/>
      <c r="AC42" s="81"/>
      <c r="AD42" s="81"/>
      <c r="AE42" s="81"/>
      <c r="AF42" s="81"/>
      <c r="AG42" s="81"/>
      <c r="AH42" s="78" t="str">
        <f t="shared" si="20"/>
        <v/>
      </c>
      <c r="AI42" s="81"/>
      <c r="AJ42" s="81"/>
      <c r="AK42" s="81"/>
      <c r="AL42" s="81"/>
      <c r="AM42" s="81"/>
      <c r="AN42" s="81"/>
      <c r="AO42" s="81"/>
      <c r="AP42" s="81"/>
      <c r="AQ42" s="81"/>
      <c r="AR42" s="81"/>
      <c r="AS42" s="78" t="str">
        <f t="shared" si="21"/>
        <v/>
      </c>
      <c r="AT42" s="81"/>
      <c r="AU42" s="78" t="str">
        <f t="shared" si="22"/>
        <v/>
      </c>
      <c r="AV42" s="81"/>
      <c r="AW42" s="81"/>
      <c r="AX42" s="81"/>
      <c r="AY42" s="81"/>
      <c r="AZ42" s="81"/>
      <c r="BA42" s="81"/>
      <c r="BB42" s="81"/>
      <c r="BC42" s="81"/>
      <c r="BD42" s="81"/>
      <c r="BE42" s="81"/>
      <c r="BF42" s="78" t="str">
        <f t="shared" si="23"/>
        <v/>
      </c>
      <c r="BG42" s="81"/>
      <c r="BH42" s="196" t="str">
        <f t="shared" si="24"/>
        <v/>
      </c>
      <c r="BI42" s="125" t="str">
        <f t="shared" si="25"/>
        <v/>
      </c>
      <c r="BJ42" s="125" t="str">
        <f t="shared" si="26"/>
        <v/>
      </c>
      <c r="BK42" s="125" t="str">
        <f t="shared" si="27"/>
        <v/>
      </c>
      <c r="BL42" s="125" t="str">
        <f t="shared" si="28"/>
        <v/>
      </c>
      <c r="CH42" s="233" t="str">
        <f t="shared" si="29"/>
        <v/>
      </c>
      <c r="CI42" s="233" t="str">
        <f t="shared" si="30"/>
        <v/>
      </c>
      <c r="CJ42" s="233" t="str">
        <f t="shared" si="31"/>
        <v/>
      </c>
      <c r="CK42" s="233" t="str">
        <f t="shared" si="32"/>
        <v/>
      </c>
      <c r="CL42" s="233" t="str">
        <f t="shared" si="33"/>
        <v/>
      </c>
      <c r="CM42" s="233" t="str">
        <f t="shared" si="34"/>
        <v/>
      </c>
      <c r="CN42" s="233" t="str">
        <f t="shared" si="35"/>
        <v/>
      </c>
      <c r="CO42" s="233" t="str">
        <f t="shared" si="36"/>
        <v/>
      </c>
      <c r="CP42" s="233" t="str">
        <f t="shared" si="37"/>
        <v/>
      </c>
      <c r="CQ42" s="233" t="str">
        <f t="shared" si="38"/>
        <v/>
      </c>
      <c r="CR42" s="233">
        <f t="shared" si="39"/>
        <v>0</v>
      </c>
    </row>
    <row r="43" spans="1:96">
      <c r="A43" s="103">
        <v>16</v>
      </c>
      <c r="B43" s="77" t="str">
        <f>IF(data!E35="","",data!E35)</f>
        <v>NUR SELFIRA</v>
      </c>
      <c r="C43" s="138" t="str">
        <f t="shared" si="9"/>
        <v/>
      </c>
      <c r="D43" s="138" t="str">
        <f t="shared" si="10"/>
        <v/>
      </c>
      <c r="E43" s="138" t="str">
        <f t="shared" si="11"/>
        <v/>
      </c>
      <c r="F43" s="138" t="str">
        <f t="shared" si="12"/>
        <v/>
      </c>
      <c r="G43" s="138" t="str">
        <f t="shared" si="13"/>
        <v/>
      </c>
      <c r="H43" s="138" t="str">
        <f t="shared" si="14"/>
        <v/>
      </c>
      <c r="I43" s="138" t="str">
        <f t="shared" si="15"/>
        <v/>
      </c>
      <c r="J43" s="138" t="str">
        <f t="shared" si="16"/>
        <v/>
      </c>
      <c r="K43" s="138" t="str">
        <f t="shared" si="17"/>
        <v/>
      </c>
      <c r="L43" s="138" t="str">
        <f t="shared" si="18"/>
        <v/>
      </c>
      <c r="M43" s="81"/>
      <c r="N43" s="81"/>
      <c r="O43" s="81"/>
      <c r="P43" s="81"/>
      <c r="Q43" s="81"/>
      <c r="R43" s="81"/>
      <c r="S43" s="81"/>
      <c r="T43" s="81"/>
      <c r="U43" s="81"/>
      <c r="V43" s="81"/>
      <c r="W43" s="78" t="str">
        <f t="shared" si="19"/>
        <v/>
      </c>
      <c r="X43" s="81"/>
      <c r="Y43" s="81"/>
      <c r="Z43" s="81"/>
      <c r="AA43" s="81"/>
      <c r="AB43" s="81"/>
      <c r="AC43" s="81"/>
      <c r="AD43" s="81"/>
      <c r="AE43" s="81"/>
      <c r="AF43" s="81"/>
      <c r="AG43" s="81"/>
      <c r="AH43" s="78" t="str">
        <f t="shared" si="20"/>
        <v/>
      </c>
      <c r="AI43" s="81"/>
      <c r="AJ43" s="81"/>
      <c r="AK43" s="81"/>
      <c r="AL43" s="81"/>
      <c r="AM43" s="81"/>
      <c r="AN43" s="81"/>
      <c r="AO43" s="81"/>
      <c r="AP43" s="81"/>
      <c r="AQ43" s="81"/>
      <c r="AR43" s="81"/>
      <c r="AS43" s="78" t="str">
        <f t="shared" si="21"/>
        <v/>
      </c>
      <c r="AT43" s="81"/>
      <c r="AU43" s="78" t="str">
        <f t="shared" si="22"/>
        <v/>
      </c>
      <c r="AV43" s="81"/>
      <c r="AW43" s="81"/>
      <c r="AX43" s="81"/>
      <c r="AY43" s="81"/>
      <c r="AZ43" s="81"/>
      <c r="BA43" s="81"/>
      <c r="BB43" s="81"/>
      <c r="BC43" s="81"/>
      <c r="BD43" s="81"/>
      <c r="BE43" s="81"/>
      <c r="BF43" s="78" t="str">
        <f t="shared" si="23"/>
        <v/>
      </c>
      <c r="BG43" s="81"/>
      <c r="BH43" s="196" t="str">
        <f t="shared" si="24"/>
        <v/>
      </c>
      <c r="BI43" s="125" t="str">
        <f t="shared" si="25"/>
        <v/>
      </c>
      <c r="BJ43" s="125" t="str">
        <f t="shared" si="26"/>
        <v/>
      </c>
      <c r="BK43" s="125" t="str">
        <f t="shared" si="27"/>
        <v/>
      </c>
      <c r="BL43" s="125" t="str">
        <f t="shared" si="28"/>
        <v/>
      </c>
      <c r="CH43" s="233" t="str">
        <f t="shared" si="29"/>
        <v/>
      </c>
      <c r="CI43" s="233" t="str">
        <f t="shared" si="30"/>
        <v/>
      </c>
      <c r="CJ43" s="233" t="str">
        <f t="shared" si="31"/>
        <v/>
      </c>
      <c r="CK43" s="233" t="str">
        <f t="shared" si="32"/>
        <v/>
      </c>
      <c r="CL43" s="233" t="str">
        <f t="shared" si="33"/>
        <v/>
      </c>
      <c r="CM43" s="233" t="str">
        <f t="shared" si="34"/>
        <v/>
      </c>
      <c r="CN43" s="233" t="str">
        <f t="shared" si="35"/>
        <v/>
      </c>
      <c r="CO43" s="233" t="str">
        <f t="shared" si="36"/>
        <v/>
      </c>
      <c r="CP43" s="233" t="str">
        <f t="shared" si="37"/>
        <v/>
      </c>
      <c r="CQ43" s="233" t="str">
        <f t="shared" si="38"/>
        <v/>
      </c>
      <c r="CR43" s="233">
        <f t="shared" si="39"/>
        <v>0</v>
      </c>
    </row>
    <row r="44" spans="1:96">
      <c r="A44" s="103">
        <v>17</v>
      </c>
      <c r="B44" s="77" t="str">
        <f>IF(data!E36="","",data!E36)</f>
        <v>NUR WULAN RAMADHAN</v>
      </c>
      <c r="C44" s="138" t="str">
        <f t="shared" si="9"/>
        <v/>
      </c>
      <c r="D44" s="138" t="str">
        <f t="shared" si="10"/>
        <v/>
      </c>
      <c r="E44" s="138" t="str">
        <f t="shared" si="11"/>
        <v/>
      </c>
      <c r="F44" s="138" t="str">
        <f t="shared" si="12"/>
        <v/>
      </c>
      <c r="G44" s="138" t="str">
        <f t="shared" si="13"/>
        <v/>
      </c>
      <c r="H44" s="138" t="str">
        <f t="shared" si="14"/>
        <v/>
      </c>
      <c r="I44" s="138" t="str">
        <f t="shared" si="15"/>
        <v/>
      </c>
      <c r="J44" s="138" t="str">
        <f t="shared" si="16"/>
        <v/>
      </c>
      <c r="K44" s="138" t="str">
        <f t="shared" si="17"/>
        <v/>
      </c>
      <c r="L44" s="138" t="str">
        <f t="shared" si="18"/>
        <v/>
      </c>
      <c r="M44" s="81"/>
      <c r="N44" s="81"/>
      <c r="O44" s="81"/>
      <c r="P44" s="81"/>
      <c r="Q44" s="81"/>
      <c r="R44" s="81"/>
      <c r="S44" s="81"/>
      <c r="T44" s="81"/>
      <c r="U44" s="81"/>
      <c r="V44" s="81"/>
      <c r="W44" s="78" t="str">
        <f t="shared" si="19"/>
        <v/>
      </c>
      <c r="X44" s="81"/>
      <c r="Y44" s="81"/>
      <c r="Z44" s="81"/>
      <c r="AA44" s="81"/>
      <c r="AB44" s="81"/>
      <c r="AC44" s="81"/>
      <c r="AD44" s="81"/>
      <c r="AE44" s="81"/>
      <c r="AF44" s="81"/>
      <c r="AG44" s="81"/>
      <c r="AH44" s="78" t="str">
        <f t="shared" si="20"/>
        <v/>
      </c>
      <c r="AI44" s="81"/>
      <c r="AJ44" s="81"/>
      <c r="AK44" s="81"/>
      <c r="AL44" s="81"/>
      <c r="AM44" s="81"/>
      <c r="AN44" s="81"/>
      <c r="AO44" s="81"/>
      <c r="AP44" s="81"/>
      <c r="AQ44" s="81"/>
      <c r="AR44" s="81"/>
      <c r="AS44" s="78" t="str">
        <f t="shared" si="21"/>
        <v/>
      </c>
      <c r="AT44" s="81"/>
      <c r="AU44" s="78" t="str">
        <f t="shared" si="22"/>
        <v/>
      </c>
      <c r="AV44" s="81"/>
      <c r="AW44" s="81"/>
      <c r="AX44" s="81"/>
      <c r="AY44" s="81"/>
      <c r="AZ44" s="81"/>
      <c r="BA44" s="81"/>
      <c r="BB44" s="81"/>
      <c r="BC44" s="81"/>
      <c r="BD44" s="81"/>
      <c r="BE44" s="81"/>
      <c r="BF44" s="78" t="str">
        <f t="shared" si="23"/>
        <v/>
      </c>
      <c r="BG44" s="81"/>
      <c r="BH44" s="196" t="str">
        <f t="shared" si="24"/>
        <v/>
      </c>
      <c r="BI44" s="125" t="str">
        <f t="shared" si="25"/>
        <v/>
      </c>
      <c r="BJ44" s="125" t="str">
        <f t="shared" si="26"/>
        <v/>
      </c>
      <c r="BK44" s="125" t="str">
        <f t="shared" si="27"/>
        <v/>
      </c>
      <c r="BL44" s="125" t="str">
        <f t="shared" si="28"/>
        <v/>
      </c>
      <c r="CH44" s="233" t="str">
        <f t="shared" si="29"/>
        <v/>
      </c>
      <c r="CI44" s="233" t="str">
        <f t="shared" si="30"/>
        <v/>
      </c>
      <c r="CJ44" s="233" t="str">
        <f t="shared" si="31"/>
        <v/>
      </c>
      <c r="CK44" s="233" t="str">
        <f t="shared" si="32"/>
        <v/>
      </c>
      <c r="CL44" s="233" t="str">
        <f t="shared" si="33"/>
        <v/>
      </c>
      <c r="CM44" s="233" t="str">
        <f t="shared" si="34"/>
        <v/>
      </c>
      <c r="CN44" s="233" t="str">
        <f t="shared" si="35"/>
        <v/>
      </c>
      <c r="CO44" s="233" t="str">
        <f t="shared" si="36"/>
        <v/>
      </c>
      <c r="CP44" s="233" t="str">
        <f t="shared" si="37"/>
        <v/>
      </c>
      <c r="CQ44" s="233" t="str">
        <f t="shared" si="38"/>
        <v/>
      </c>
      <c r="CR44" s="233">
        <f t="shared" si="39"/>
        <v>0</v>
      </c>
    </row>
    <row r="45" spans="1:96">
      <c r="A45" s="103">
        <v>18</v>
      </c>
      <c r="B45" s="77" t="str">
        <f>IF(data!E37="","",data!E37)</f>
        <v>NURAH FAZRIAH SAFITRI</v>
      </c>
      <c r="C45" s="138" t="str">
        <f t="shared" si="9"/>
        <v/>
      </c>
      <c r="D45" s="138" t="str">
        <f t="shared" si="10"/>
        <v/>
      </c>
      <c r="E45" s="138" t="str">
        <f t="shared" si="11"/>
        <v/>
      </c>
      <c r="F45" s="138" t="str">
        <f t="shared" si="12"/>
        <v/>
      </c>
      <c r="G45" s="138" t="str">
        <f t="shared" si="13"/>
        <v/>
      </c>
      <c r="H45" s="138" t="str">
        <f t="shared" si="14"/>
        <v/>
      </c>
      <c r="I45" s="138" t="str">
        <f t="shared" si="15"/>
        <v/>
      </c>
      <c r="J45" s="138" t="str">
        <f t="shared" si="16"/>
        <v/>
      </c>
      <c r="K45" s="138" t="str">
        <f t="shared" si="17"/>
        <v/>
      </c>
      <c r="L45" s="138" t="str">
        <f t="shared" si="18"/>
        <v/>
      </c>
      <c r="M45" s="81"/>
      <c r="N45" s="81"/>
      <c r="O45" s="81"/>
      <c r="P45" s="81"/>
      <c r="Q45" s="81"/>
      <c r="R45" s="81"/>
      <c r="S45" s="81"/>
      <c r="T45" s="81"/>
      <c r="U45" s="81"/>
      <c r="V45" s="81"/>
      <c r="W45" s="78" t="str">
        <f t="shared" si="19"/>
        <v/>
      </c>
      <c r="X45" s="81"/>
      <c r="Y45" s="81"/>
      <c r="Z45" s="81"/>
      <c r="AA45" s="81"/>
      <c r="AB45" s="81"/>
      <c r="AC45" s="81"/>
      <c r="AD45" s="81"/>
      <c r="AE45" s="81"/>
      <c r="AF45" s="81"/>
      <c r="AG45" s="81"/>
      <c r="AH45" s="78" t="str">
        <f t="shared" si="20"/>
        <v/>
      </c>
      <c r="AI45" s="81"/>
      <c r="AJ45" s="81"/>
      <c r="AK45" s="81"/>
      <c r="AL45" s="81"/>
      <c r="AM45" s="81"/>
      <c r="AN45" s="81"/>
      <c r="AO45" s="81"/>
      <c r="AP45" s="81"/>
      <c r="AQ45" s="81"/>
      <c r="AR45" s="81"/>
      <c r="AS45" s="78" t="str">
        <f t="shared" si="21"/>
        <v/>
      </c>
      <c r="AT45" s="81"/>
      <c r="AU45" s="78" t="str">
        <f t="shared" si="22"/>
        <v/>
      </c>
      <c r="AV45" s="81"/>
      <c r="AW45" s="81"/>
      <c r="AX45" s="81"/>
      <c r="AY45" s="81"/>
      <c r="AZ45" s="81"/>
      <c r="BA45" s="81"/>
      <c r="BB45" s="81"/>
      <c r="BC45" s="81"/>
      <c r="BD45" s="81"/>
      <c r="BE45" s="81"/>
      <c r="BF45" s="78" t="str">
        <f t="shared" si="23"/>
        <v/>
      </c>
      <c r="BG45" s="81"/>
      <c r="BH45" s="196" t="str">
        <f t="shared" si="24"/>
        <v/>
      </c>
      <c r="BI45" s="125" t="str">
        <f t="shared" si="25"/>
        <v/>
      </c>
      <c r="BJ45" s="125" t="str">
        <f t="shared" si="26"/>
        <v/>
      </c>
      <c r="BK45" s="125" t="str">
        <f t="shared" si="27"/>
        <v/>
      </c>
      <c r="BL45" s="125" t="str">
        <f t="shared" si="28"/>
        <v/>
      </c>
      <c r="CH45" s="233" t="str">
        <f t="shared" si="29"/>
        <v/>
      </c>
      <c r="CI45" s="233" t="str">
        <f t="shared" si="30"/>
        <v/>
      </c>
      <c r="CJ45" s="233" t="str">
        <f t="shared" si="31"/>
        <v/>
      </c>
      <c r="CK45" s="233" t="str">
        <f t="shared" si="32"/>
        <v/>
      </c>
      <c r="CL45" s="233" t="str">
        <f t="shared" si="33"/>
        <v/>
      </c>
      <c r="CM45" s="233" t="str">
        <f t="shared" si="34"/>
        <v/>
      </c>
      <c r="CN45" s="233" t="str">
        <f t="shared" si="35"/>
        <v/>
      </c>
      <c r="CO45" s="233" t="str">
        <f t="shared" si="36"/>
        <v/>
      </c>
      <c r="CP45" s="233" t="str">
        <f t="shared" si="37"/>
        <v/>
      </c>
      <c r="CQ45" s="233" t="str">
        <f t="shared" si="38"/>
        <v/>
      </c>
      <c r="CR45" s="233">
        <f t="shared" si="39"/>
        <v>0</v>
      </c>
    </row>
    <row r="46" spans="1:96">
      <c r="A46" s="103">
        <v>19</v>
      </c>
      <c r="B46" s="77" t="str">
        <f>IF(data!E38="","",data!E38)</f>
        <v>PUTRA</v>
      </c>
      <c r="C46" s="138" t="str">
        <f t="shared" si="9"/>
        <v/>
      </c>
      <c r="D46" s="138" t="str">
        <f t="shared" si="10"/>
        <v/>
      </c>
      <c r="E46" s="138" t="str">
        <f t="shared" si="11"/>
        <v/>
      </c>
      <c r="F46" s="138" t="str">
        <f t="shared" si="12"/>
        <v/>
      </c>
      <c r="G46" s="138" t="str">
        <f t="shared" si="13"/>
        <v/>
      </c>
      <c r="H46" s="138" t="str">
        <f t="shared" si="14"/>
        <v/>
      </c>
      <c r="I46" s="138" t="str">
        <f t="shared" si="15"/>
        <v/>
      </c>
      <c r="J46" s="138" t="str">
        <f t="shared" si="16"/>
        <v/>
      </c>
      <c r="K46" s="138" t="str">
        <f t="shared" si="17"/>
        <v/>
      </c>
      <c r="L46" s="138" t="str">
        <f t="shared" si="18"/>
        <v/>
      </c>
      <c r="M46" s="81"/>
      <c r="N46" s="81"/>
      <c r="O46" s="81"/>
      <c r="P46" s="81"/>
      <c r="Q46" s="81"/>
      <c r="R46" s="81"/>
      <c r="S46" s="81"/>
      <c r="T46" s="81"/>
      <c r="U46" s="81"/>
      <c r="V46" s="81"/>
      <c r="W46" s="78" t="str">
        <f t="shared" si="19"/>
        <v/>
      </c>
      <c r="X46" s="81"/>
      <c r="Y46" s="81"/>
      <c r="Z46" s="81"/>
      <c r="AA46" s="81"/>
      <c r="AB46" s="81"/>
      <c r="AC46" s="81"/>
      <c r="AD46" s="81"/>
      <c r="AE46" s="81"/>
      <c r="AF46" s="81"/>
      <c r="AG46" s="81"/>
      <c r="AH46" s="78" t="str">
        <f t="shared" si="20"/>
        <v/>
      </c>
      <c r="AI46" s="81"/>
      <c r="AJ46" s="81"/>
      <c r="AK46" s="81"/>
      <c r="AL46" s="81"/>
      <c r="AM46" s="81"/>
      <c r="AN46" s="81"/>
      <c r="AO46" s="81"/>
      <c r="AP46" s="81"/>
      <c r="AQ46" s="81"/>
      <c r="AR46" s="81"/>
      <c r="AS46" s="78" t="str">
        <f t="shared" si="21"/>
        <v/>
      </c>
      <c r="AT46" s="81"/>
      <c r="AU46" s="78" t="str">
        <f t="shared" si="22"/>
        <v/>
      </c>
      <c r="AV46" s="81"/>
      <c r="AW46" s="81"/>
      <c r="AX46" s="81"/>
      <c r="AY46" s="81"/>
      <c r="AZ46" s="81"/>
      <c r="BA46" s="81"/>
      <c r="BB46" s="81"/>
      <c r="BC46" s="81"/>
      <c r="BD46" s="81"/>
      <c r="BE46" s="81"/>
      <c r="BF46" s="78" t="str">
        <f t="shared" si="23"/>
        <v/>
      </c>
      <c r="BG46" s="81"/>
      <c r="BH46" s="196" t="str">
        <f t="shared" si="24"/>
        <v/>
      </c>
      <c r="BI46" s="125" t="str">
        <f t="shared" si="25"/>
        <v/>
      </c>
      <c r="BJ46" s="125" t="str">
        <f t="shared" si="26"/>
        <v/>
      </c>
      <c r="BK46" s="125" t="str">
        <f t="shared" si="27"/>
        <v/>
      </c>
      <c r="BL46" s="125" t="str">
        <f t="shared" si="28"/>
        <v/>
      </c>
      <c r="CH46" s="233" t="str">
        <f t="shared" si="29"/>
        <v/>
      </c>
      <c r="CI46" s="233" t="str">
        <f t="shared" si="30"/>
        <v/>
      </c>
      <c r="CJ46" s="233" t="str">
        <f t="shared" si="31"/>
        <v/>
      </c>
      <c r="CK46" s="233" t="str">
        <f t="shared" si="32"/>
        <v/>
      </c>
      <c r="CL46" s="233" t="str">
        <f t="shared" si="33"/>
        <v/>
      </c>
      <c r="CM46" s="233" t="str">
        <f t="shared" si="34"/>
        <v/>
      </c>
      <c r="CN46" s="233" t="str">
        <f t="shared" si="35"/>
        <v/>
      </c>
      <c r="CO46" s="233" t="str">
        <f t="shared" si="36"/>
        <v/>
      </c>
      <c r="CP46" s="233" t="str">
        <f t="shared" si="37"/>
        <v/>
      </c>
      <c r="CQ46" s="233" t="str">
        <f t="shared" si="38"/>
        <v/>
      </c>
      <c r="CR46" s="233">
        <f t="shared" si="39"/>
        <v>0</v>
      </c>
    </row>
    <row r="47" spans="1:96">
      <c r="A47" s="103">
        <v>20</v>
      </c>
      <c r="B47" s="77" t="str">
        <f>IF(data!E39="","",data!E39)</f>
        <v>PUTRI AINUN SAFIRA</v>
      </c>
      <c r="C47" s="138" t="str">
        <f t="shared" si="9"/>
        <v/>
      </c>
      <c r="D47" s="138" t="str">
        <f t="shared" si="10"/>
        <v/>
      </c>
      <c r="E47" s="138" t="str">
        <f t="shared" si="11"/>
        <v/>
      </c>
      <c r="F47" s="138" t="str">
        <f t="shared" si="12"/>
        <v/>
      </c>
      <c r="G47" s="138" t="str">
        <f t="shared" si="13"/>
        <v/>
      </c>
      <c r="H47" s="138" t="str">
        <f t="shared" si="14"/>
        <v/>
      </c>
      <c r="I47" s="138" t="str">
        <f t="shared" si="15"/>
        <v/>
      </c>
      <c r="J47" s="138" t="str">
        <f t="shared" si="16"/>
        <v/>
      </c>
      <c r="K47" s="138" t="str">
        <f t="shared" si="17"/>
        <v/>
      </c>
      <c r="L47" s="138" t="str">
        <f t="shared" si="18"/>
        <v/>
      </c>
      <c r="M47" s="81"/>
      <c r="N47" s="81"/>
      <c r="O47" s="81"/>
      <c r="P47" s="81"/>
      <c r="Q47" s="81"/>
      <c r="R47" s="81"/>
      <c r="S47" s="81"/>
      <c r="T47" s="81"/>
      <c r="U47" s="81"/>
      <c r="V47" s="81"/>
      <c r="W47" s="78" t="str">
        <f t="shared" si="19"/>
        <v/>
      </c>
      <c r="X47" s="81"/>
      <c r="Y47" s="81"/>
      <c r="Z47" s="81"/>
      <c r="AA47" s="81"/>
      <c r="AB47" s="81"/>
      <c r="AC47" s="81"/>
      <c r="AD47" s="81"/>
      <c r="AE47" s="81"/>
      <c r="AF47" s="81"/>
      <c r="AG47" s="81"/>
      <c r="AH47" s="78" t="str">
        <f t="shared" si="20"/>
        <v/>
      </c>
      <c r="AI47" s="81"/>
      <c r="AJ47" s="81"/>
      <c r="AK47" s="81"/>
      <c r="AL47" s="81"/>
      <c r="AM47" s="81"/>
      <c r="AN47" s="81"/>
      <c r="AO47" s="81"/>
      <c r="AP47" s="81"/>
      <c r="AQ47" s="81"/>
      <c r="AR47" s="81"/>
      <c r="AS47" s="78" t="str">
        <f t="shared" si="21"/>
        <v/>
      </c>
      <c r="AT47" s="81"/>
      <c r="AU47" s="78" t="str">
        <f t="shared" si="22"/>
        <v/>
      </c>
      <c r="AV47" s="81"/>
      <c r="AW47" s="81"/>
      <c r="AX47" s="81"/>
      <c r="AY47" s="81"/>
      <c r="AZ47" s="81"/>
      <c r="BA47" s="81"/>
      <c r="BB47" s="81"/>
      <c r="BC47" s="81"/>
      <c r="BD47" s="81"/>
      <c r="BE47" s="81"/>
      <c r="BF47" s="78" t="str">
        <f t="shared" si="23"/>
        <v/>
      </c>
      <c r="BG47" s="81"/>
      <c r="BH47" s="196" t="str">
        <f t="shared" si="24"/>
        <v/>
      </c>
      <c r="BI47" s="125" t="str">
        <f t="shared" si="25"/>
        <v/>
      </c>
      <c r="BJ47" s="125" t="str">
        <f t="shared" si="26"/>
        <v/>
      </c>
      <c r="BK47" s="125" t="str">
        <f t="shared" si="27"/>
        <v/>
      </c>
      <c r="BL47" s="125" t="str">
        <f t="shared" si="28"/>
        <v/>
      </c>
      <c r="CH47" s="233" t="str">
        <f t="shared" si="29"/>
        <v/>
      </c>
      <c r="CI47" s="233" t="str">
        <f t="shared" si="30"/>
        <v/>
      </c>
      <c r="CJ47" s="233" t="str">
        <f t="shared" si="31"/>
        <v/>
      </c>
      <c r="CK47" s="233" t="str">
        <f t="shared" si="32"/>
        <v/>
      </c>
      <c r="CL47" s="233" t="str">
        <f t="shared" si="33"/>
        <v/>
      </c>
      <c r="CM47" s="233" t="str">
        <f t="shared" si="34"/>
        <v/>
      </c>
      <c r="CN47" s="233" t="str">
        <f t="shared" si="35"/>
        <v/>
      </c>
      <c r="CO47" s="233" t="str">
        <f t="shared" si="36"/>
        <v/>
      </c>
      <c r="CP47" s="233" t="str">
        <f t="shared" si="37"/>
        <v/>
      </c>
      <c r="CQ47" s="233" t="str">
        <f t="shared" si="38"/>
        <v/>
      </c>
      <c r="CR47" s="233">
        <f t="shared" si="39"/>
        <v>0</v>
      </c>
    </row>
    <row r="48" spans="1:96">
      <c r="A48" s="103">
        <v>21</v>
      </c>
      <c r="B48" s="77" t="str">
        <f>IF(data!E40="","",data!E40)</f>
        <v>RAKA SAPUTRA</v>
      </c>
      <c r="C48" s="138" t="str">
        <f t="shared" si="9"/>
        <v/>
      </c>
      <c r="D48" s="138" t="str">
        <f t="shared" si="10"/>
        <v/>
      </c>
      <c r="E48" s="138" t="str">
        <f t="shared" si="11"/>
        <v/>
      </c>
      <c r="F48" s="138" t="str">
        <f t="shared" si="12"/>
        <v/>
      </c>
      <c r="G48" s="138" t="str">
        <f t="shared" si="13"/>
        <v/>
      </c>
      <c r="H48" s="138" t="str">
        <f t="shared" si="14"/>
        <v/>
      </c>
      <c r="I48" s="138" t="str">
        <f t="shared" si="15"/>
        <v/>
      </c>
      <c r="J48" s="138" t="str">
        <f t="shared" si="16"/>
        <v/>
      </c>
      <c r="K48" s="138" t="str">
        <f t="shared" si="17"/>
        <v/>
      </c>
      <c r="L48" s="138" t="str">
        <f t="shared" si="18"/>
        <v/>
      </c>
      <c r="M48" s="81"/>
      <c r="N48" s="81"/>
      <c r="O48" s="81"/>
      <c r="P48" s="81"/>
      <c r="Q48" s="81"/>
      <c r="R48" s="81"/>
      <c r="S48" s="81"/>
      <c r="T48" s="81"/>
      <c r="U48" s="81"/>
      <c r="V48" s="81"/>
      <c r="W48" s="78" t="str">
        <f t="shared" si="19"/>
        <v/>
      </c>
      <c r="X48" s="81"/>
      <c r="Y48" s="81"/>
      <c r="Z48" s="81"/>
      <c r="AA48" s="81"/>
      <c r="AB48" s="81"/>
      <c r="AC48" s="81"/>
      <c r="AD48" s="81"/>
      <c r="AE48" s="81"/>
      <c r="AF48" s="81"/>
      <c r="AG48" s="81"/>
      <c r="AH48" s="78" t="str">
        <f t="shared" si="20"/>
        <v/>
      </c>
      <c r="AI48" s="81"/>
      <c r="AJ48" s="81"/>
      <c r="AK48" s="81"/>
      <c r="AL48" s="81"/>
      <c r="AM48" s="81"/>
      <c r="AN48" s="81"/>
      <c r="AO48" s="81"/>
      <c r="AP48" s="81"/>
      <c r="AQ48" s="81"/>
      <c r="AR48" s="81"/>
      <c r="AS48" s="78" t="str">
        <f t="shared" si="21"/>
        <v/>
      </c>
      <c r="AT48" s="81"/>
      <c r="AU48" s="78" t="str">
        <f t="shared" si="22"/>
        <v/>
      </c>
      <c r="AV48" s="81"/>
      <c r="AW48" s="81"/>
      <c r="AX48" s="81"/>
      <c r="AY48" s="81"/>
      <c r="AZ48" s="81"/>
      <c r="BA48" s="81"/>
      <c r="BB48" s="81"/>
      <c r="BC48" s="81"/>
      <c r="BD48" s="81"/>
      <c r="BE48" s="81"/>
      <c r="BF48" s="78" t="str">
        <f t="shared" si="23"/>
        <v/>
      </c>
      <c r="BG48" s="81"/>
      <c r="BH48" s="196" t="str">
        <f t="shared" si="24"/>
        <v/>
      </c>
      <c r="BI48" s="125" t="str">
        <f t="shared" si="25"/>
        <v/>
      </c>
      <c r="BJ48" s="125" t="str">
        <f t="shared" si="26"/>
        <v/>
      </c>
      <c r="BK48" s="125" t="str">
        <f t="shared" si="27"/>
        <v/>
      </c>
      <c r="BL48" s="125" t="str">
        <f t="shared" si="28"/>
        <v/>
      </c>
      <c r="CH48" s="233" t="str">
        <f t="shared" si="29"/>
        <v/>
      </c>
      <c r="CI48" s="233" t="str">
        <f t="shared" si="30"/>
        <v/>
      </c>
      <c r="CJ48" s="233" t="str">
        <f t="shared" si="31"/>
        <v/>
      </c>
      <c r="CK48" s="233" t="str">
        <f t="shared" si="32"/>
        <v/>
      </c>
      <c r="CL48" s="233" t="str">
        <f t="shared" si="33"/>
        <v/>
      </c>
      <c r="CM48" s="233" t="str">
        <f t="shared" si="34"/>
        <v/>
      </c>
      <c r="CN48" s="233" t="str">
        <f t="shared" si="35"/>
        <v/>
      </c>
      <c r="CO48" s="233" t="str">
        <f t="shared" si="36"/>
        <v/>
      </c>
      <c r="CP48" s="233" t="str">
        <f t="shared" si="37"/>
        <v/>
      </c>
      <c r="CQ48" s="233" t="str">
        <f t="shared" si="38"/>
        <v/>
      </c>
      <c r="CR48" s="233">
        <f t="shared" si="39"/>
        <v>0</v>
      </c>
    </row>
    <row r="49" spans="1:96">
      <c r="A49" s="103">
        <v>22</v>
      </c>
      <c r="B49" s="77" t="str">
        <f>IF(data!E41="","",data!E41)</f>
        <v>RIDHO AHMAD PRABU</v>
      </c>
      <c r="C49" s="138" t="str">
        <f t="shared" si="9"/>
        <v/>
      </c>
      <c r="D49" s="138" t="str">
        <f t="shared" si="10"/>
        <v/>
      </c>
      <c r="E49" s="138" t="str">
        <f t="shared" si="11"/>
        <v/>
      </c>
      <c r="F49" s="138" t="str">
        <f t="shared" si="12"/>
        <v/>
      </c>
      <c r="G49" s="138" t="str">
        <f t="shared" si="13"/>
        <v/>
      </c>
      <c r="H49" s="138" t="str">
        <f t="shared" si="14"/>
        <v/>
      </c>
      <c r="I49" s="138" t="str">
        <f t="shared" si="15"/>
        <v/>
      </c>
      <c r="J49" s="138" t="str">
        <f t="shared" si="16"/>
        <v/>
      </c>
      <c r="K49" s="138" t="str">
        <f t="shared" si="17"/>
        <v/>
      </c>
      <c r="L49" s="138" t="str">
        <f t="shared" si="18"/>
        <v/>
      </c>
      <c r="M49" s="81"/>
      <c r="N49" s="81"/>
      <c r="O49" s="81"/>
      <c r="P49" s="81"/>
      <c r="Q49" s="81"/>
      <c r="R49" s="81"/>
      <c r="S49" s="81"/>
      <c r="T49" s="81"/>
      <c r="U49" s="81"/>
      <c r="V49" s="81"/>
      <c r="W49" s="78" t="str">
        <f t="shared" si="19"/>
        <v/>
      </c>
      <c r="X49" s="81"/>
      <c r="Y49" s="81"/>
      <c r="Z49" s="81"/>
      <c r="AA49" s="81"/>
      <c r="AB49" s="81"/>
      <c r="AC49" s="81"/>
      <c r="AD49" s="81"/>
      <c r="AE49" s="81"/>
      <c r="AF49" s="81"/>
      <c r="AG49" s="81"/>
      <c r="AH49" s="78" t="str">
        <f t="shared" si="20"/>
        <v/>
      </c>
      <c r="AI49" s="81"/>
      <c r="AJ49" s="81"/>
      <c r="AK49" s="81"/>
      <c r="AL49" s="81"/>
      <c r="AM49" s="81"/>
      <c r="AN49" s="81"/>
      <c r="AO49" s="81"/>
      <c r="AP49" s="81"/>
      <c r="AQ49" s="81"/>
      <c r="AR49" s="81"/>
      <c r="AS49" s="78" t="str">
        <f t="shared" si="21"/>
        <v/>
      </c>
      <c r="AT49" s="81"/>
      <c r="AU49" s="78" t="str">
        <f t="shared" si="22"/>
        <v/>
      </c>
      <c r="AV49" s="81"/>
      <c r="AW49" s="81"/>
      <c r="AX49" s="81"/>
      <c r="AY49" s="81"/>
      <c r="AZ49" s="81"/>
      <c r="BA49" s="81"/>
      <c r="BB49" s="81"/>
      <c r="BC49" s="81"/>
      <c r="BD49" s="81"/>
      <c r="BE49" s="81"/>
      <c r="BF49" s="78" t="str">
        <f t="shared" si="23"/>
        <v/>
      </c>
      <c r="BG49" s="81"/>
      <c r="BH49" s="196" t="str">
        <f t="shared" si="24"/>
        <v/>
      </c>
      <c r="BI49" s="125" t="str">
        <f t="shared" si="25"/>
        <v/>
      </c>
      <c r="BJ49" s="125" t="str">
        <f t="shared" si="26"/>
        <v/>
      </c>
      <c r="BK49" s="125" t="str">
        <f t="shared" si="27"/>
        <v/>
      </c>
      <c r="BL49" s="125" t="str">
        <f t="shared" si="28"/>
        <v/>
      </c>
      <c r="CH49" s="233" t="str">
        <f t="shared" si="29"/>
        <v/>
      </c>
      <c r="CI49" s="233" t="str">
        <f t="shared" si="30"/>
        <v/>
      </c>
      <c r="CJ49" s="233" t="str">
        <f t="shared" si="31"/>
        <v/>
      </c>
      <c r="CK49" s="233" t="str">
        <f t="shared" si="32"/>
        <v/>
      </c>
      <c r="CL49" s="233" t="str">
        <f t="shared" si="33"/>
        <v/>
      </c>
      <c r="CM49" s="233" t="str">
        <f t="shared" si="34"/>
        <v/>
      </c>
      <c r="CN49" s="233" t="str">
        <f t="shared" si="35"/>
        <v/>
      </c>
      <c r="CO49" s="233" t="str">
        <f t="shared" si="36"/>
        <v/>
      </c>
      <c r="CP49" s="233" t="str">
        <f t="shared" si="37"/>
        <v/>
      </c>
      <c r="CQ49" s="233" t="str">
        <f t="shared" si="38"/>
        <v/>
      </c>
      <c r="CR49" s="233">
        <f t="shared" si="39"/>
        <v>0</v>
      </c>
    </row>
    <row r="50" spans="1:96">
      <c r="A50" s="103">
        <v>23</v>
      </c>
      <c r="B50" s="77" t="str">
        <f>IF(data!E42="","",data!E42)</f>
        <v>DEVI RISKA</v>
      </c>
      <c r="C50" s="138" t="str">
        <f t="shared" si="9"/>
        <v/>
      </c>
      <c r="D50" s="138" t="str">
        <f t="shared" si="10"/>
        <v/>
      </c>
      <c r="E50" s="138" t="str">
        <f t="shared" si="11"/>
        <v/>
      </c>
      <c r="F50" s="138" t="str">
        <f t="shared" si="12"/>
        <v/>
      </c>
      <c r="G50" s="138" t="str">
        <f t="shared" si="13"/>
        <v/>
      </c>
      <c r="H50" s="138" t="str">
        <f t="shared" si="14"/>
        <v/>
      </c>
      <c r="I50" s="138" t="str">
        <f t="shared" si="15"/>
        <v/>
      </c>
      <c r="J50" s="138" t="str">
        <f t="shared" si="16"/>
        <v/>
      </c>
      <c r="K50" s="138" t="str">
        <f t="shared" si="17"/>
        <v/>
      </c>
      <c r="L50" s="138" t="str">
        <f t="shared" si="18"/>
        <v/>
      </c>
      <c r="M50" s="81"/>
      <c r="N50" s="81"/>
      <c r="O50" s="81"/>
      <c r="P50" s="81"/>
      <c r="Q50" s="81"/>
      <c r="R50" s="81"/>
      <c r="S50" s="81"/>
      <c r="T50" s="81"/>
      <c r="U50" s="81"/>
      <c r="V50" s="81"/>
      <c r="W50" s="78" t="str">
        <f t="shared" si="19"/>
        <v/>
      </c>
      <c r="X50" s="81"/>
      <c r="Y50" s="81"/>
      <c r="Z50" s="81"/>
      <c r="AA50" s="81"/>
      <c r="AB50" s="81"/>
      <c r="AC50" s="81"/>
      <c r="AD50" s="81"/>
      <c r="AE50" s="81"/>
      <c r="AF50" s="81"/>
      <c r="AG50" s="81"/>
      <c r="AH50" s="78" t="str">
        <f t="shared" si="20"/>
        <v/>
      </c>
      <c r="AI50" s="81"/>
      <c r="AJ50" s="81"/>
      <c r="AK50" s="81"/>
      <c r="AL50" s="81"/>
      <c r="AM50" s="81"/>
      <c r="AN50" s="81"/>
      <c r="AO50" s="81"/>
      <c r="AP50" s="81"/>
      <c r="AQ50" s="81"/>
      <c r="AR50" s="81"/>
      <c r="AS50" s="78" t="str">
        <f t="shared" si="21"/>
        <v/>
      </c>
      <c r="AT50" s="81"/>
      <c r="AU50" s="78" t="str">
        <f t="shared" si="22"/>
        <v/>
      </c>
      <c r="AV50" s="81"/>
      <c r="AW50" s="81"/>
      <c r="AX50" s="81"/>
      <c r="AY50" s="81"/>
      <c r="AZ50" s="81"/>
      <c r="BA50" s="81"/>
      <c r="BB50" s="81"/>
      <c r="BC50" s="81"/>
      <c r="BD50" s="81"/>
      <c r="BE50" s="81"/>
      <c r="BF50" s="78" t="str">
        <f t="shared" si="23"/>
        <v/>
      </c>
      <c r="BG50" s="81"/>
      <c r="BH50" s="196" t="str">
        <f t="shared" si="24"/>
        <v/>
      </c>
      <c r="BI50" s="125" t="str">
        <f t="shared" si="25"/>
        <v/>
      </c>
      <c r="BJ50" s="125" t="str">
        <f t="shared" si="26"/>
        <v/>
      </c>
      <c r="BK50" s="125" t="str">
        <f t="shared" si="27"/>
        <v/>
      </c>
      <c r="BL50" s="125" t="str">
        <f t="shared" si="28"/>
        <v/>
      </c>
      <c r="CH50" s="233" t="str">
        <f t="shared" si="29"/>
        <v/>
      </c>
      <c r="CI50" s="233" t="str">
        <f t="shared" si="30"/>
        <v/>
      </c>
      <c r="CJ50" s="233" t="str">
        <f t="shared" si="31"/>
        <v/>
      </c>
      <c r="CK50" s="233" t="str">
        <f t="shared" si="32"/>
        <v/>
      </c>
      <c r="CL50" s="233" t="str">
        <f t="shared" si="33"/>
        <v/>
      </c>
      <c r="CM50" s="233" t="str">
        <f t="shared" si="34"/>
        <v/>
      </c>
      <c r="CN50" s="233" t="str">
        <f t="shared" si="35"/>
        <v/>
      </c>
      <c r="CO50" s="233" t="str">
        <f t="shared" si="36"/>
        <v/>
      </c>
      <c r="CP50" s="233" t="str">
        <f t="shared" si="37"/>
        <v/>
      </c>
      <c r="CQ50" s="233" t="str">
        <f t="shared" si="38"/>
        <v/>
      </c>
      <c r="CR50" s="233">
        <f t="shared" si="39"/>
        <v>0</v>
      </c>
    </row>
    <row r="51" spans="1:96">
      <c r="A51" s="103">
        <v>24</v>
      </c>
      <c r="B51" s="77" t="str">
        <f>IF(data!E43="","",data!E43)</f>
        <v>ROBAN</v>
      </c>
      <c r="C51" s="138" t="str">
        <f t="shared" si="9"/>
        <v/>
      </c>
      <c r="D51" s="138" t="str">
        <f t="shared" si="10"/>
        <v/>
      </c>
      <c r="E51" s="138" t="str">
        <f t="shared" si="11"/>
        <v/>
      </c>
      <c r="F51" s="138" t="str">
        <f t="shared" si="12"/>
        <v/>
      </c>
      <c r="G51" s="138" t="str">
        <f t="shared" si="13"/>
        <v/>
      </c>
      <c r="H51" s="138" t="str">
        <f t="shared" si="14"/>
        <v/>
      </c>
      <c r="I51" s="138" t="str">
        <f t="shared" si="15"/>
        <v/>
      </c>
      <c r="J51" s="138" t="str">
        <f t="shared" si="16"/>
        <v/>
      </c>
      <c r="K51" s="138" t="str">
        <f t="shared" si="17"/>
        <v/>
      </c>
      <c r="L51" s="138" t="str">
        <f t="shared" si="18"/>
        <v/>
      </c>
      <c r="M51" s="81"/>
      <c r="N51" s="81"/>
      <c r="O51" s="81"/>
      <c r="P51" s="81"/>
      <c r="Q51" s="81"/>
      <c r="R51" s="81"/>
      <c r="S51" s="81"/>
      <c r="T51" s="81"/>
      <c r="U51" s="81"/>
      <c r="V51" s="81"/>
      <c r="W51" s="78" t="str">
        <f t="shared" si="19"/>
        <v/>
      </c>
      <c r="X51" s="81"/>
      <c r="Y51" s="81"/>
      <c r="Z51" s="81"/>
      <c r="AA51" s="81"/>
      <c r="AB51" s="81"/>
      <c r="AC51" s="81"/>
      <c r="AD51" s="81"/>
      <c r="AE51" s="81"/>
      <c r="AF51" s="81"/>
      <c r="AG51" s="81"/>
      <c r="AH51" s="78" t="str">
        <f t="shared" si="20"/>
        <v/>
      </c>
      <c r="AI51" s="81"/>
      <c r="AJ51" s="81"/>
      <c r="AK51" s="81"/>
      <c r="AL51" s="81"/>
      <c r="AM51" s="81"/>
      <c r="AN51" s="81"/>
      <c r="AO51" s="81"/>
      <c r="AP51" s="81"/>
      <c r="AQ51" s="81"/>
      <c r="AR51" s="81"/>
      <c r="AS51" s="78" t="str">
        <f t="shared" si="21"/>
        <v/>
      </c>
      <c r="AT51" s="81"/>
      <c r="AU51" s="78" t="str">
        <f t="shared" si="22"/>
        <v/>
      </c>
      <c r="AV51" s="81"/>
      <c r="AW51" s="81"/>
      <c r="AX51" s="81"/>
      <c r="AY51" s="81"/>
      <c r="AZ51" s="81"/>
      <c r="BA51" s="81"/>
      <c r="BB51" s="81"/>
      <c r="BC51" s="81"/>
      <c r="BD51" s="81"/>
      <c r="BE51" s="81"/>
      <c r="BF51" s="78" t="str">
        <f t="shared" si="23"/>
        <v/>
      </c>
      <c r="BG51" s="81"/>
      <c r="BH51" s="196" t="str">
        <f t="shared" si="24"/>
        <v/>
      </c>
      <c r="BI51" s="125" t="str">
        <f t="shared" si="25"/>
        <v/>
      </c>
      <c r="BJ51" s="125" t="str">
        <f t="shared" si="26"/>
        <v/>
      </c>
      <c r="BK51" s="125" t="str">
        <f t="shared" si="27"/>
        <v/>
      </c>
      <c r="BL51" s="125" t="str">
        <f t="shared" si="28"/>
        <v/>
      </c>
      <c r="CH51" s="233" t="str">
        <f t="shared" si="29"/>
        <v/>
      </c>
      <c r="CI51" s="233" t="str">
        <f t="shared" si="30"/>
        <v/>
      </c>
      <c r="CJ51" s="233" t="str">
        <f t="shared" si="31"/>
        <v/>
      </c>
      <c r="CK51" s="233" t="str">
        <f t="shared" si="32"/>
        <v/>
      </c>
      <c r="CL51" s="233" t="str">
        <f t="shared" si="33"/>
        <v/>
      </c>
      <c r="CM51" s="233" t="str">
        <f t="shared" si="34"/>
        <v/>
      </c>
      <c r="CN51" s="233" t="str">
        <f t="shared" si="35"/>
        <v/>
      </c>
      <c r="CO51" s="233" t="str">
        <f t="shared" si="36"/>
        <v/>
      </c>
      <c r="CP51" s="233" t="str">
        <f t="shared" si="37"/>
        <v/>
      </c>
      <c r="CQ51" s="233" t="str">
        <f t="shared" si="38"/>
        <v/>
      </c>
      <c r="CR51" s="233">
        <f t="shared" si="39"/>
        <v>0</v>
      </c>
    </row>
    <row r="52" spans="1:96">
      <c r="A52" s="103">
        <v>25</v>
      </c>
      <c r="B52" s="77" t="str">
        <f>IF(data!E44="","",data!E44)</f>
        <v>SAHRUL RAMADHAN</v>
      </c>
      <c r="C52" s="138" t="str">
        <f t="shared" si="9"/>
        <v/>
      </c>
      <c r="D52" s="138" t="str">
        <f t="shared" si="10"/>
        <v/>
      </c>
      <c r="E52" s="138" t="str">
        <f t="shared" si="11"/>
        <v/>
      </c>
      <c r="F52" s="138" t="str">
        <f t="shared" si="12"/>
        <v/>
      </c>
      <c r="G52" s="138" t="str">
        <f t="shared" si="13"/>
        <v/>
      </c>
      <c r="H52" s="138" t="str">
        <f t="shared" si="14"/>
        <v/>
      </c>
      <c r="I52" s="138" t="str">
        <f t="shared" si="15"/>
        <v/>
      </c>
      <c r="J52" s="138" t="str">
        <f t="shared" si="16"/>
        <v/>
      </c>
      <c r="K52" s="138" t="str">
        <f t="shared" si="17"/>
        <v/>
      </c>
      <c r="L52" s="138" t="str">
        <f t="shared" si="18"/>
        <v/>
      </c>
      <c r="M52" s="81"/>
      <c r="N52" s="81"/>
      <c r="O52" s="81"/>
      <c r="P52" s="81"/>
      <c r="Q52" s="81"/>
      <c r="R52" s="81"/>
      <c r="S52" s="81"/>
      <c r="T52" s="81"/>
      <c r="U52" s="81"/>
      <c r="V52" s="81"/>
      <c r="W52" s="78" t="str">
        <f t="shared" si="19"/>
        <v/>
      </c>
      <c r="X52" s="81"/>
      <c r="Y52" s="81"/>
      <c r="Z52" s="81"/>
      <c r="AA52" s="81"/>
      <c r="AB52" s="81"/>
      <c r="AC52" s="81"/>
      <c r="AD52" s="81"/>
      <c r="AE52" s="81"/>
      <c r="AF52" s="81"/>
      <c r="AG52" s="81"/>
      <c r="AH52" s="78" t="str">
        <f t="shared" si="20"/>
        <v/>
      </c>
      <c r="AI52" s="81"/>
      <c r="AJ52" s="81"/>
      <c r="AK52" s="81"/>
      <c r="AL52" s="81"/>
      <c r="AM52" s="81"/>
      <c r="AN52" s="81"/>
      <c r="AO52" s="81"/>
      <c r="AP52" s="81"/>
      <c r="AQ52" s="81"/>
      <c r="AR52" s="81"/>
      <c r="AS52" s="78" t="str">
        <f t="shared" si="21"/>
        <v/>
      </c>
      <c r="AT52" s="81"/>
      <c r="AU52" s="78" t="str">
        <f t="shared" si="22"/>
        <v/>
      </c>
      <c r="AV52" s="81"/>
      <c r="AW52" s="81"/>
      <c r="AX52" s="81"/>
      <c r="AY52" s="81"/>
      <c r="AZ52" s="81"/>
      <c r="BA52" s="81"/>
      <c r="BB52" s="81"/>
      <c r="BC52" s="81"/>
      <c r="BD52" s="81"/>
      <c r="BE52" s="81"/>
      <c r="BF52" s="78" t="str">
        <f t="shared" si="23"/>
        <v/>
      </c>
      <c r="BG52" s="81"/>
      <c r="BH52" s="196" t="str">
        <f t="shared" si="24"/>
        <v/>
      </c>
      <c r="BI52" s="125" t="str">
        <f t="shared" si="25"/>
        <v/>
      </c>
      <c r="BJ52" s="125" t="str">
        <f t="shared" si="26"/>
        <v/>
      </c>
      <c r="BK52" s="125" t="str">
        <f t="shared" si="27"/>
        <v/>
      </c>
      <c r="BL52" s="125" t="str">
        <f t="shared" si="28"/>
        <v/>
      </c>
      <c r="CH52" s="233" t="str">
        <f t="shared" si="29"/>
        <v/>
      </c>
      <c r="CI52" s="233" t="str">
        <f t="shared" si="30"/>
        <v/>
      </c>
      <c r="CJ52" s="233" t="str">
        <f t="shared" si="31"/>
        <v/>
      </c>
      <c r="CK52" s="233" t="str">
        <f t="shared" si="32"/>
        <v/>
      </c>
      <c r="CL52" s="233" t="str">
        <f t="shared" si="33"/>
        <v/>
      </c>
      <c r="CM52" s="233" t="str">
        <f t="shared" si="34"/>
        <v/>
      </c>
      <c r="CN52" s="233" t="str">
        <f t="shared" si="35"/>
        <v/>
      </c>
      <c r="CO52" s="233" t="str">
        <f t="shared" si="36"/>
        <v/>
      </c>
      <c r="CP52" s="233" t="str">
        <f t="shared" si="37"/>
        <v/>
      </c>
      <c r="CQ52" s="233" t="str">
        <f t="shared" si="38"/>
        <v/>
      </c>
      <c r="CR52" s="233">
        <f t="shared" si="39"/>
        <v>0</v>
      </c>
    </row>
    <row r="53" spans="1:96">
      <c r="A53" s="103">
        <v>26</v>
      </c>
      <c r="B53" s="77" t="str">
        <f>IF(data!E45="","",data!E45)</f>
        <v>SATIFA KHUMAIRAH</v>
      </c>
      <c r="C53" s="138" t="str">
        <f t="shared" si="9"/>
        <v/>
      </c>
      <c r="D53" s="138" t="str">
        <f t="shared" si="10"/>
        <v/>
      </c>
      <c r="E53" s="138" t="str">
        <f t="shared" si="11"/>
        <v/>
      </c>
      <c r="F53" s="138" t="str">
        <f t="shared" si="12"/>
        <v/>
      </c>
      <c r="G53" s="138" t="str">
        <f t="shared" si="13"/>
        <v/>
      </c>
      <c r="H53" s="138" t="str">
        <f t="shared" si="14"/>
        <v/>
      </c>
      <c r="I53" s="138" t="str">
        <f t="shared" si="15"/>
        <v/>
      </c>
      <c r="J53" s="138" t="str">
        <f t="shared" si="16"/>
        <v/>
      </c>
      <c r="K53" s="138" t="str">
        <f t="shared" si="17"/>
        <v/>
      </c>
      <c r="L53" s="138" t="str">
        <f t="shared" si="18"/>
        <v/>
      </c>
      <c r="M53" s="81"/>
      <c r="N53" s="81"/>
      <c r="O53" s="81"/>
      <c r="P53" s="81"/>
      <c r="Q53" s="81"/>
      <c r="R53" s="81"/>
      <c r="S53" s="81"/>
      <c r="T53" s="81"/>
      <c r="U53" s="81"/>
      <c r="V53" s="81"/>
      <c r="W53" s="78" t="str">
        <f t="shared" si="19"/>
        <v/>
      </c>
      <c r="X53" s="81"/>
      <c r="Y53" s="81"/>
      <c r="Z53" s="81"/>
      <c r="AA53" s="81"/>
      <c r="AB53" s="81"/>
      <c r="AC53" s="81"/>
      <c r="AD53" s="81"/>
      <c r="AE53" s="81"/>
      <c r="AF53" s="81"/>
      <c r="AG53" s="81"/>
      <c r="AH53" s="78" t="str">
        <f t="shared" si="20"/>
        <v/>
      </c>
      <c r="AI53" s="81"/>
      <c r="AJ53" s="81"/>
      <c r="AK53" s="81"/>
      <c r="AL53" s="81"/>
      <c r="AM53" s="81"/>
      <c r="AN53" s="81"/>
      <c r="AO53" s="81"/>
      <c r="AP53" s="81"/>
      <c r="AQ53" s="81"/>
      <c r="AR53" s="81"/>
      <c r="AS53" s="78" t="str">
        <f t="shared" si="21"/>
        <v/>
      </c>
      <c r="AT53" s="81"/>
      <c r="AU53" s="78" t="str">
        <f t="shared" si="22"/>
        <v/>
      </c>
      <c r="AV53" s="81"/>
      <c r="AW53" s="81"/>
      <c r="AX53" s="81"/>
      <c r="AY53" s="81"/>
      <c r="AZ53" s="81"/>
      <c r="BA53" s="81"/>
      <c r="BB53" s="81"/>
      <c r="BC53" s="81"/>
      <c r="BD53" s="81"/>
      <c r="BE53" s="81"/>
      <c r="BF53" s="78" t="str">
        <f t="shared" si="23"/>
        <v/>
      </c>
      <c r="BG53" s="81"/>
      <c r="BH53" s="196" t="str">
        <f t="shared" si="24"/>
        <v/>
      </c>
      <c r="BI53" s="125" t="str">
        <f t="shared" si="25"/>
        <v/>
      </c>
      <c r="BJ53" s="125" t="str">
        <f t="shared" si="26"/>
        <v/>
      </c>
      <c r="BK53" s="125" t="str">
        <f t="shared" si="27"/>
        <v/>
      </c>
      <c r="BL53" s="125" t="str">
        <f t="shared" si="28"/>
        <v/>
      </c>
      <c r="CH53" s="233" t="str">
        <f t="shared" si="29"/>
        <v/>
      </c>
      <c r="CI53" s="233" t="str">
        <f t="shared" si="30"/>
        <v/>
      </c>
      <c r="CJ53" s="233" t="str">
        <f t="shared" si="31"/>
        <v/>
      </c>
      <c r="CK53" s="233" t="str">
        <f t="shared" si="32"/>
        <v/>
      </c>
      <c r="CL53" s="233" t="str">
        <f t="shared" si="33"/>
        <v/>
      </c>
      <c r="CM53" s="233" t="str">
        <f t="shared" si="34"/>
        <v/>
      </c>
      <c r="CN53" s="233" t="str">
        <f t="shared" si="35"/>
        <v/>
      </c>
      <c r="CO53" s="233" t="str">
        <f t="shared" si="36"/>
        <v/>
      </c>
      <c r="CP53" s="233" t="str">
        <f t="shared" si="37"/>
        <v/>
      </c>
      <c r="CQ53" s="233" t="str">
        <f t="shared" si="38"/>
        <v/>
      </c>
      <c r="CR53" s="233">
        <f t="shared" si="39"/>
        <v>0</v>
      </c>
    </row>
    <row r="54" spans="1:96">
      <c r="A54" s="103">
        <v>27</v>
      </c>
      <c r="B54" s="77" t="str">
        <f>IF(data!E46="","",data!E46)</f>
        <v>SITI ASIA</v>
      </c>
      <c r="C54" s="138" t="str">
        <f t="shared" si="9"/>
        <v/>
      </c>
      <c r="D54" s="138" t="str">
        <f t="shared" si="10"/>
        <v/>
      </c>
      <c r="E54" s="138" t="str">
        <f t="shared" si="11"/>
        <v/>
      </c>
      <c r="F54" s="138" t="str">
        <f t="shared" si="12"/>
        <v/>
      </c>
      <c r="G54" s="138" t="str">
        <f t="shared" si="13"/>
        <v/>
      </c>
      <c r="H54" s="138" t="str">
        <f t="shared" si="14"/>
        <v/>
      </c>
      <c r="I54" s="138" t="str">
        <f t="shared" si="15"/>
        <v/>
      </c>
      <c r="J54" s="138" t="str">
        <f t="shared" si="16"/>
        <v/>
      </c>
      <c r="K54" s="138" t="str">
        <f t="shared" si="17"/>
        <v/>
      </c>
      <c r="L54" s="138" t="str">
        <f t="shared" si="18"/>
        <v/>
      </c>
      <c r="M54" s="81"/>
      <c r="N54" s="81"/>
      <c r="O54" s="81"/>
      <c r="P54" s="81"/>
      <c r="Q54" s="81"/>
      <c r="R54" s="81"/>
      <c r="S54" s="81"/>
      <c r="T54" s="81"/>
      <c r="U54" s="81"/>
      <c r="V54" s="81"/>
      <c r="W54" s="78" t="str">
        <f t="shared" si="19"/>
        <v/>
      </c>
      <c r="X54" s="81"/>
      <c r="Y54" s="81"/>
      <c r="Z54" s="81"/>
      <c r="AA54" s="81"/>
      <c r="AB54" s="81"/>
      <c r="AC54" s="81"/>
      <c r="AD54" s="81"/>
      <c r="AE54" s="81"/>
      <c r="AF54" s="81"/>
      <c r="AG54" s="81"/>
      <c r="AH54" s="78" t="str">
        <f t="shared" si="20"/>
        <v/>
      </c>
      <c r="AI54" s="81"/>
      <c r="AJ54" s="81"/>
      <c r="AK54" s="81"/>
      <c r="AL54" s="81"/>
      <c r="AM54" s="81"/>
      <c r="AN54" s="81"/>
      <c r="AO54" s="81"/>
      <c r="AP54" s="81"/>
      <c r="AQ54" s="81"/>
      <c r="AR54" s="81"/>
      <c r="AS54" s="78" t="str">
        <f t="shared" si="21"/>
        <v/>
      </c>
      <c r="AT54" s="81"/>
      <c r="AU54" s="78" t="str">
        <f t="shared" si="22"/>
        <v/>
      </c>
      <c r="AV54" s="81"/>
      <c r="AW54" s="81"/>
      <c r="AX54" s="81"/>
      <c r="AY54" s="81"/>
      <c r="AZ54" s="81"/>
      <c r="BA54" s="81"/>
      <c r="BB54" s="81"/>
      <c r="BC54" s="81"/>
      <c r="BD54" s="81"/>
      <c r="BE54" s="81"/>
      <c r="BF54" s="78" t="str">
        <f t="shared" si="23"/>
        <v/>
      </c>
      <c r="BG54" s="81"/>
      <c r="BH54" s="196" t="str">
        <f t="shared" si="24"/>
        <v/>
      </c>
      <c r="BI54" s="125" t="str">
        <f t="shared" si="25"/>
        <v/>
      </c>
      <c r="BJ54" s="125" t="str">
        <f t="shared" si="26"/>
        <v/>
      </c>
      <c r="BK54" s="125" t="str">
        <f t="shared" si="27"/>
        <v/>
      </c>
      <c r="BL54" s="125" t="str">
        <f t="shared" si="28"/>
        <v/>
      </c>
      <c r="CH54" s="233" t="str">
        <f t="shared" si="29"/>
        <v/>
      </c>
      <c r="CI54" s="233" t="str">
        <f t="shared" si="30"/>
        <v/>
      </c>
      <c r="CJ54" s="233" t="str">
        <f t="shared" si="31"/>
        <v/>
      </c>
      <c r="CK54" s="233" t="str">
        <f t="shared" si="32"/>
        <v/>
      </c>
      <c r="CL54" s="233" t="str">
        <f t="shared" si="33"/>
        <v/>
      </c>
      <c r="CM54" s="233" t="str">
        <f t="shared" si="34"/>
        <v/>
      </c>
      <c r="CN54" s="233" t="str">
        <f t="shared" si="35"/>
        <v/>
      </c>
      <c r="CO54" s="233" t="str">
        <f t="shared" si="36"/>
        <v/>
      </c>
      <c r="CP54" s="233" t="str">
        <f t="shared" si="37"/>
        <v/>
      </c>
      <c r="CQ54" s="233" t="str">
        <f t="shared" si="38"/>
        <v/>
      </c>
      <c r="CR54" s="233">
        <f t="shared" si="39"/>
        <v>0</v>
      </c>
    </row>
    <row r="55" spans="1:96">
      <c r="A55" s="103">
        <v>28</v>
      </c>
      <c r="B55" s="77" t="str">
        <f>IF(data!E47="","",data!E47)</f>
        <v>SURIANI</v>
      </c>
      <c r="C55" s="138" t="str">
        <f t="shared" si="9"/>
        <v/>
      </c>
      <c r="D55" s="138" t="str">
        <f t="shared" si="10"/>
        <v/>
      </c>
      <c r="E55" s="138" t="str">
        <f t="shared" si="11"/>
        <v/>
      </c>
      <c r="F55" s="138" t="str">
        <f t="shared" si="12"/>
        <v/>
      </c>
      <c r="G55" s="138" t="str">
        <f t="shared" si="13"/>
        <v/>
      </c>
      <c r="H55" s="138" t="str">
        <f t="shared" si="14"/>
        <v/>
      </c>
      <c r="I55" s="138" t="str">
        <f t="shared" si="15"/>
        <v/>
      </c>
      <c r="J55" s="138" t="str">
        <f t="shared" si="16"/>
        <v/>
      </c>
      <c r="K55" s="138" t="str">
        <f t="shared" si="17"/>
        <v/>
      </c>
      <c r="L55" s="138" t="str">
        <f t="shared" si="18"/>
        <v/>
      </c>
      <c r="M55" s="81"/>
      <c r="N55" s="81"/>
      <c r="O55" s="81"/>
      <c r="P55" s="81"/>
      <c r="Q55" s="81"/>
      <c r="R55" s="81"/>
      <c r="S55" s="81"/>
      <c r="T55" s="81"/>
      <c r="U55" s="81"/>
      <c r="V55" s="81"/>
      <c r="W55" s="78" t="str">
        <f t="shared" si="19"/>
        <v/>
      </c>
      <c r="X55" s="81"/>
      <c r="Y55" s="81"/>
      <c r="Z55" s="81"/>
      <c r="AA55" s="81"/>
      <c r="AB55" s="81"/>
      <c r="AC55" s="81"/>
      <c r="AD55" s="81"/>
      <c r="AE55" s="81"/>
      <c r="AF55" s="81"/>
      <c r="AG55" s="81"/>
      <c r="AH55" s="78" t="str">
        <f t="shared" si="20"/>
        <v/>
      </c>
      <c r="AI55" s="81"/>
      <c r="AJ55" s="81"/>
      <c r="AK55" s="81"/>
      <c r="AL55" s="81"/>
      <c r="AM55" s="81"/>
      <c r="AN55" s="81"/>
      <c r="AO55" s="81"/>
      <c r="AP55" s="81"/>
      <c r="AQ55" s="81"/>
      <c r="AR55" s="81"/>
      <c r="AS55" s="78" t="str">
        <f t="shared" si="21"/>
        <v/>
      </c>
      <c r="AT55" s="81"/>
      <c r="AU55" s="78" t="str">
        <f t="shared" si="22"/>
        <v/>
      </c>
      <c r="AV55" s="81"/>
      <c r="AW55" s="81"/>
      <c r="AX55" s="81"/>
      <c r="AY55" s="81"/>
      <c r="AZ55" s="81"/>
      <c r="BA55" s="81"/>
      <c r="BB55" s="81"/>
      <c r="BC55" s="81"/>
      <c r="BD55" s="81"/>
      <c r="BE55" s="81"/>
      <c r="BF55" s="78" t="str">
        <f t="shared" si="23"/>
        <v/>
      </c>
      <c r="BG55" s="81"/>
      <c r="BH55" s="196" t="str">
        <f t="shared" si="24"/>
        <v/>
      </c>
      <c r="BI55" s="125" t="str">
        <f t="shared" si="25"/>
        <v/>
      </c>
      <c r="BJ55" s="125" t="str">
        <f t="shared" si="26"/>
        <v/>
      </c>
      <c r="BK55" s="125" t="str">
        <f t="shared" si="27"/>
        <v/>
      </c>
      <c r="BL55" s="125" t="str">
        <f t="shared" si="28"/>
        <v/>
      </c>
      <c r="CH55" s="233" t="str">
        <f t="shared" si="29"/>
        <v/>
      </c>
      <c r="CI55" s="233" t="str">
        <f t="shared" si="30"/>
        <v/>
      </c>
      <c r="CJ55" s="233" t="str">
        <f t="shared" si="31"/>
        <v/>
      </c>
      <c r="CK55" s="233" t="str">
        <f t="shared" si="32"/>
        <v/>
      </c>
      <c r="CL55" s="233" t="str">
        <f t="shared" si="33"/>
        <v/>
      </c>
      <c r="CM55" s="233" t="str">
        <f t="shared" si="34"/>
        <v/>
      </c>
      <c r="CN55" s="233" t="str">
        <f t="shared" si="35"/>
        <v/>
      </c>
      <c r="CO55" s="233" t="str">
        <f t="shared" si="36"/>
        <v/>
      </c>
      <c r="CP55" s="233" t="str">
        <f t="shared" si="37"/>
        <v/>
      </c>
      <c r="CQ55" s="233" t="str">
        <f t="shared" si="38"/>
        <v/>
      </c>
      <c r="CR55" s="233">
        <f t="shared" si="39"/>
        <v>0</v>
      </c>
    </row>
    <row r="56" spans="1:96">
      <c r="A56" s="103">
        <v>29</v>
      </c>
      <c r="B56" s="77" t="str">
        <f>IF(data!E48="","",data!E48)</f>
        <v>USWATUN HASANAH</v>
      </c>
      <c r="C56" s="138" t="str">
        <f t="shared" si="9"/>
        <v/>
      </c>
      <c r="D56" s="138" t="str">
        <f t="shared" si="10"/>
        <v/>
      </c>
      <c r="E56" s="138" t="str">
        <f t="shared" si="11"/>
        <v/>
      </c>
      <c r="F56" s="138" t="str">
        <f t="shared" si="12"/>
        <v/>
      </c>
      <c r="G56" s="138" t="str">
        <f t="shared" si="13"/>
        <v/>
      </c>
      <c r="H56" s="138" t="str">
        <f t="shared" si="14"/>
        <v/>
      </c>
      <c r="I56" s="138" t="str">
        <f t="shared" si="15"/>
        <v/>
      </c>
      <c r="J56" s="138" t="str">
        <f t="shared" si="16"/>
        <v/>
      </c>
      <c r="K56" s="138" t="str">
        <f t="shared" si="17"/>
        <v/>
      </c>
      <c r="L56" s="138" t="str">
        <f t="shared" si="18"/>
        <v/>
      </c>
      <c r="M56" s="81"/>
      <c r="N56" s="81"/>
      <c r="O56" s="81"/>
      <c r="P56" s="81"/>
      <c r="Q56" s="81"/>
      <c r="R56" s="81"/>
      <c r="S56" s="81"/>
      <c r="T56" s="81"/>
      <c r="U56" s="81"/>
      <c r="V56" s="81"/>
      <c r="W56" s="78" t="str">
        <f t="shared" si="19"/>
        <v/>
      </c>
      <c r="X56" s="81"/>
      <c r="Y56" s="81"/>
      <c r="Z56" s="81"/>
      <c r="AA56" s="81"/>
      <c r="AB56" s="81"/>
      <c r="AC56" s="81"/>
      <c r="AD56" s="81"/>
      <c r="AE56" s="81"/>
      <c r="AF56" s="81"/>
      <c r="AG56" s="81"/>
      <c r="AH56" s="78" t="str">
        <f t="shared" si="20"/>
        <v/>
      </c>
      <c r="AI56" s="81"/>
      <c r="AJ56" s="81"/>
      <c r="AK56" s="81"/>
      <c r="AL56" s="81"/>
      <c r="AM56" s="81"/>
      <c r="AN56" s="81"/>
      <c r="AO56" s="81"/>
      <c r="AP56" s="81"/>
      <c r="AQ56" s="81"/>
      <c r="AR56" s="81"/>
      <c r="AS56" s="78" t="str">
        <f t="shared" si="21"/>
        <v/>
      </c>
      <c r="AT56" s="81"/>
      <c r="AU56" s="78" t="str">
        <f t="shared" si="22"/>
        <v/>
      </c>
      <c r="AV56" s="81"/>
      <c r="AW56" s="81"/>
      <c r="AX56" s="81"/>
      <c r="AY56" s="81"/>
      <c r="AZ56" s="81"/>
      <c r="BA56" s="81"/>
      <c r="BB56" s="81"/>
      <c r="BC56" s="81"/>
      <c r="BD56" s="81"/>
      <c r="BE56" s="81"/>
      <c r="BF56" s="78" t="str">
        <f t="shared" si="23"/>
        <v/>
      </c>
      <c r="BG56" s="81"/>
      <c r="BH56" s="196" t="str">
        <f t="shared" si="24"/>
        <v/>
      </c>
      <c r="BI56" s="125" t="str">
        <f t="shared" si="25"/>
        <v/>
      </c>
      <c r="BJ56" s="125" t="str">
        <f t="shared" si="26"/>
        <v/>
      </c>
      <c r="BK56" s="125" t="str">
        <f t="shared" si="27"/>
        <v/>
      </c>
      <c r="BL56" s="125" t="str">
        <f t="shared" si="28"/>
        <v/>
      </c>
      <c r="CH56" s="233" t="str">
        <f t="shared" si="29"/>
        <v/>
      </c>
      <c r="CI56" s="233" t="str">
        <f t="shared" si="30"/>
        <v/>
      </c>
      <c r="CJ56" s="233" t="str">
        <f t="shared" si="31"/>
        <v/>
      </c>
      <c r="CK56" s="233" t="str">
        <f t="shared" si="32"/>
        <v/>
      </c>
      <c r="CL56" s="233" t="str">
        <f t="shared" si="33"/>
        <v/>
      </c>
      <c r="CM56" s="233" t="str">
        <f t="shared" si="34"/>
        <v/>
      </c>
      <c r="CN56" s="233" t="str">
        <f t="shared" si="35"/>
        <v/>
      </c>
      <c r="CO56" s="233" t="str">
        <f t="shared" si="36"/>
        <v/>
      </c>
      <c r="CP56" s="233" t="str">
        <f t="shared" si="37"/>
        <v/>
      </c>
      <c r="CQ56" s="233" t="str">
        <f t="shared" si="38"/>
        <v/>
      </c>
      <c r="CR56" s="233">
        <f t="shared" si="39"/>
        <v>0</v>
      </c>
    </row>
    <row r="57" spans="1:96">
      <c r="A57" s="103">
        <v>30</v>
      </c>
      <c r="B57" s="77" t="str">
        <f>IF(data!E49="","",data!E49)</f>
        <v>ZANIS PERDANA</v>
      </c>
      <c r="C57" s="138" t="str">
        <f t="shared" si="9"/>
        <v/>
      </c>
      <c r="D57" s="138" t="str">
        <f t="shared" si="10"/>
        <v/>
      </c>
      <c r="E57" s="138" t="str">
        <f t="shared" si="11"/>
        <v/>
      </c>
      <c r="F57" s="138" t="str">
        <f t="shared" si="12"/>
        <v/>
      </c>
      <c r="G57" s="138" t="str">
        <f t="shared" si="13"/>
        <v/>
      </c>
      <c r="H57" s="138" t="str">
        <f t="shared" si="14"/>
        <v/>
      </c>
      <c r="I57" s="138" t="str">
        <f t="shared" si="15"/>
        <v/>
      </c>
      <c r="J57" s="138" t="str">
        <f t="shared" si="16"/>
        <v/>
      </c>
      <c r="K57" s="138" t="str">
        <f t="shared" si="17"/>
        <v/>
      </c>
      <c r="L57" s="138" t="str">
        <f t="shared" si="18"/>
        <v/>
      </c>
      <c r="M57" s="81"/>
      <c r="N57" s="81"/>
      <c r="O57" s="81"/>
      <c r="P57" s="81"/>
      <c r="Q57" s="81"/>
      <c r="R57" s="81"/>
      <c r="S57" s="81"/>
      <c r="T57" s="81"/>
      <c r="U57" s="81"/>
      <c r="V57" s="81"/>
      <c r="W57" s="78" t="str">
        <f t="shared" si="19"/>
        <v/>
      </c>
      <c r="X57" s="81"/>
      <c r="Y57" s="81"/>
      <c r="Z57" s="81"/>
      <c r="AA57" s="81"/>
      <c r="AB57" s="81"/>
      <c r="AC57" s="81"/>
      <c r="AD57" s="81"/>
      <c r="AE57" s="81"/>
      <c r="AF57" s="81"/>
      <c r="AG57" s="81"/>
      <c r="AH57" s="78" t="str">
        <f t="shared" si="20"/>
        <v/>
      </c>
      <c r="AI57" s="81"/>
      <c r="AJ57" s="81"/>
      <c r="AK57" s="81"/>
      <c r="AL57" s="81"/>
      <c r="AM57" s="81"/>
      <c r="AN57" s="81"/>
      <c r="AO57" s="81"/>
      <c r="AP57" s="81"/>
      <c r="AQ57" s="81"/>
      <c r="AR57" s="81"/>
      <c r="AS57" s="78" t="str">
        <f t="shared" si="21"/>
        <v/>
      </c>
      <c r="AT57" s="81"/>
      <c r="AU57" s="78" t="str">
        <f t="shared" si="22"/>
        <v/>
      </c>
      <c r="AV57" s="81"/>
      <c r="AW57" s="81"/>
      <c r="AX57" s="81"/>
      <c r="AY57" s="81"/>
      <c r="AZ57" s="81"/>
      <c r="BA57" s="81"/>
      <c r="BB57" s="81"/>
      <c r="BC57" s="81"/>
      <c r="BD57" s="81"/>
      <c r="BE57" s="81"/>
      <c r="BF57" s="78" t="str">
        <f t="shared" si="23"/>
        <v/>
      </c>
      <c r="BG57" s="81"/>
      <c r="BH57" s="196" t="str">
        <f t="shared" si="24"/>
        <v/>
      </c>
      <c r="BI57" s="125" t="str">
        <f t="shared" si="25"/>
        <v/>
      </c>
      <c r="BJ57" s="125" t="str">
        <f t="shared" si="26"/>
        <v/>
      </c>
      <c r="BK57" s="125" t="str">
        <f t="shared" si="27"/>
        <v/>
      </c>
      <c r="BL57" s="125" t="str">
        <f t="shared" si="28"/>
        <v/>
      </c>
      <c r="CH57" s="233" t="str">
        <f t="shared" si="29"/>
        <v/>
      </c>
      <c r="CI57" s="233" t="str">
        <f t="shared" si="30"/>
        <v/>
      </c>
      <c r="CJ57" s="233" t="str">
        <f t="shared" si="31"/>
        <v/>
      </c>
      <c r="CK57" s="233" t="str">
        <f t="shared" si="32"/>
        <v/>
      </c>
      <c r="CL57" s="233" t="str">
        <f t="shared" si="33"/>
        <v/>
      </c>
      <c r="CM57" s="233" t="str">
        <f t="shared" si="34"/>
        <v/>
      </c>
      <c r="CN57" s="233" t="str">
        <f t="shared" si="35"/>
        <v/>
      </c>
      <c r="CO57" s="233" t="str">
        <f t="shared" si="36"/>
        <v/>
      </c>
      <c r="CP57" s="233" t="str">
        <f t="shared" si="37"/>
        <v/>
      </c>
      <c r="CQ57" s="233" t="str">
        <f t="shared" si="38"/>
        <v/>
      </c>
      <c r="CR57" s="233">
        <f t="shared" si="39"/>
        <v>0</v>
      </c>
    </row>
    <row r="58" spans="1:96">
      <c r="A58" s="103">
        <v>31</v>
      </c>
      <c r="B58" s="77" t="str">
        <f>IF(data!E50="","",data!E50)</f>
        <v/>
      </c>
      <c r="C58" s="138" t="str">
        <f t="shared" si="9"/>
        <v/>
      </c>
      <c r="D58" s="138" t="str">
        <f t="shared" si="10"/>
        <v/>
      </c>
      <c r="E58" s="138" t="str">
        <f t="shared" si="11"/>
        <v/>
      </c>
      <c r="F58" s="138" t="str">
        <f t="shared" si="12"/>
        <v/>
      </c>
      <c r="G58" s="138" t="str">
        <f t="shared" si="13"/>
        <v/>
      </c>
      <c r="H58" s="138" t="str">
        <f t="shared" si="14"/>
        <v/>
      </c>
      <c r="I58" s="138" t="str">
        <f t="shared" si="15"/>
        <v/>
      </c>
      <c r="J58" s="138" t="str">
        <f t="shared" si="16"/>
        <v/>
      </c>
      <c r="K58" s="138" t="str">
        <f t="shared" si="17"/>
        <v/>
      </c>
      <c r="L58" s="138" t="str">
        <f t="shared" si="18"/>
        <v/>
      </c>
      <c r="M58" s="81"/>
      <c r="N58" s="81"/>
      <c r="O58" s="81"/>
      <c r="P58" s="81"/>
      <c r="Q58" s="81"/>
      <c r="R58" s="81"/>
      <c r="S58" s="81"/>
      <c r="T58" s="81"/>
      <c r="U58" s="81"/>
      <c r="V58" s="81"/>
      <c r="W58" s="78" t="str">
        <f t="shared" si="19"/>
        <v/>
      </c>
      <c r="X58" s="81"/>
      <c r="Y58" s="81"/>
      <c r="Z58" s="81"/>
      <c r="AA58" s="81"/>
      <c r="AB58" s="81"/>
      <c r="AC58" s="81"/>
      <c r="AD58" s="81"/>
      <c r="AE58" s="81"/>
      <c r="AF58" s="81"/>
      <c r="AG58" s="81"/>
      <c r="AH58" s="78" t="str">
        <f t="shared" si="20"/>
        <v/>
      </c>
      <c r="AI58" s="81"/>
      <c r="AJ58" s="81"/>
      <c r="AK58" s="81"/>
      <c r="AL58" s="81"/>
      <c r="AM58" s="81"/>
      <c r="AN58" s="81"/>
      <c r="AO58" s="81"/>
      <c r="AP58" s="81"/>
      <c r="AQ58" s="81"/>
      <c r="AR58" s="81"/>
      <c r="AS58" s="78" t="str">
        <f t="shared" si="21"/>
        <v/>
      </c>
      <c r="AT58" s="81"/>
      <c r="AU58" s="78" t="str">
        <f t="shared" si="22"/>
        <v/>
      </c>
      <c r="AV58" s="81"/>
      <c r="AW58" s="81"/>
      <c r="AX58" s="81"/>
      <c r="AY58" s="81"/>
      <c r="AZ58" s="81"/>
      <c r="BA58" s="81"/>
      <c r="BB58" s="81"/>
      <c r="BC58" s="81"/>
      <c r="BD58" s="81"/>
      <c r="BE58" s="81"/>
      <c r="BF58" s="78" t="str">
        <f t="shared" si="23"/>
        <v/>
      </c>
      <c r="BG58" s="81"/>
      <c r="BH58" s="196" t="str">
        <f t="shared" si="24"/>
        <v/>
      </c>
      <c r="BI58" s="125" t="str">
        <f t="shared" si="25"/>
        <v/>
      </c>
      <c r="BJ58" s="125" t="str">
        <f t="shared" si="26"/>
        <v/>
      </c>
      <c r="BK58" s="125" t="str">
        <f t="shared" si="27"/>
        <v/>
      </c>
      <c r="BL58" s="125" t="str">
        <f t="shared" si="28"/>
        <v/>
      </c>
      <c r="CH58" s="233" t="str">
        <f t="shared" si="29"/>
        <v/>
      </c>
      <c r="CI58" s="233" t="str">
        <f t="shared" si="30"/>
        <v/>
      </c>
      <c r="CJ58" s="233" t="str">
        <f t="shared" si="31"/>
        <v/>
      </c>
      <c r="CK58" s="233" t="str">
        <f t="shared" si="32"/>
        <v/>
      </c>
      <c r="CL58" s="233" t="str">
        <f t="shared" si="33"/>
        <v/>
      </c>
      <c r="CM58" s="233" t="str">
        <f t="shared" si="34"/>
        <v/>
      </c>
      <c r="CN58" s="233" t="str">
        <f t="shared" si="35"/>
        <v/>
      </c>
      <c r="CO58" s="233" t="str">
        <f t="shared" si="36"/>
        <v/>
      </c>
      <c r="CP58" s="233" t="str">
        <f t="shared" si="37"/>
        <v/>
      </c>
      <c r="CQ58" s="233" t="str">
        <f t="shared" si="38"/>
        <v/>
      </c>
      <c r="CR58" s="233">
        <f t="shared" si="39"/>
        <v>0</v>
      </c>
    </row>
    <row r="59" spans="1:96">
      <c r="A59" s="103">
        <v>32</v>
      </c>
      <c r="B59" s="77" t="str">
        <f>IF(data!E51="","",data!E51)</f>
        <v/>
      </c>
      <c r="C59" s="138" t="str">
        <f t="shared" si="9"/>
        <v/>
      </c>
      <c r="D59" s="138" t="str">
        <f t="shared" si="10"/>
        <v/>
      </c>
      <c r="E59" s="138" t="str">
        <f t="shared" si="11"/>
        <v/>
      </c>
      <c r="F59" s="138" t="str">
        <f t="shared" si="12"/>
        <v/>
      </c>
      <c r="G59" s="138" t="str">
        <f t="shared" si="13"/>
        <v/>
      </c>
      <c r="H59" s="138" t="str">
        <f t="shared" si="14"/>
        <v/>
      </c>
      <c r="I59" s="138" t="str">
        <f t="shared" si="15"/>
        <v/>
      </c>
      <c r="J59" s="138" t="str">
        <f t="shared" si="16"/>
        <v/>
      </c>
      <c r="K59" s="138" t="str">
        <f t="shared" si="17"/>
        <v/>
      </c>
      <c r="L59" s="138" t="str">
        <f t="shared" si="18"/>
        <v/>
      </c>
      <c r="M59" s="81"/>
      <c r="N59" s="81"/>
      <c r="O59" s="81"/>
      <c r="P59" s="81"/>
      <c r="Q59" s="81"/>
      <c r="R59" s="81"/>
      <c r="S59" s="81"/>
      <c r="T59" s="81"/>
      <c r="U59" s="81"/>
      <c r="V59" s="81"/>
      <c r="W59" s="78" t="str">
        <f t="shared" si="19"/>
        <v/>
      </c>
      <c r="X59" s="81"/>
      <c r="Y59" s="81"/>
      <c r="Z59" s="81"/>
      <c r="AA59" s="81"/>
      <c r="AB59" s="81"/>
      <c r="AC59" s="81"/>
      <c r="AD59" s="81"/>
      <c r="AE59" s="81"/>
      <c r="AF59" s="81"/>
      <c r="AG59" s="81"/>
      <c r="AH59" s="78" t="str">
        <f t="shared" si="20"/>
        <v/>
      </c>
      <c r="AI59" s="81"/>
      <c r="AJ59" s="81"/>
      <c r="AK59" s="81"/>
      <c r="AL59" s="81"/>
      <c r="AM59" s="81"/>
      <c r="AN59" s="81"/>
      <c r="AO59" s="81"/>
      <c r="AP59" s="81"/>
      <c r="AQ59" s="81"/>
      <c r="AR59" s="81"/>
      <c r="AS59" s="78" t="str">
        <f t="shared" si="21"/>
        <v/>
      </c>
      <c r="AT59" s="81"/>
      <c r="AU59" s="78" t="str">
        <f t="shared" si="22"/>
        <v/>
      </c>
      <c r="AV59" s="81"/>
      <c r="AW59" s="81"/>
      <c r="AX59" s="81"/>
      <c r="AY59" s="81"/>
      <c r="AZ59" s="81"/>
      <c r="BA59" s="81"/>
      <c r="BB59" s="81"/>
      <c r="BC59" s="81"/>
      <c r="BD59" s="81"/>
      <c r="BE59" s="81"/>
      <c r="BF59" s="78" t="str">
        <f t="shared" si="23"/>
        <v/>
      </c>
      <c r="BG59" s="81"/>
      <c r="BH59" s="196" t="str">
        <f t="shared" si="24"/>
        <v/>
      </c>
      <c r="BI59" s="125" t="str">
        <f t="shared" si="25"/>
        <v/>
      </c>
      <c r="BJ59" s="125" t="str">
        <f t="shared" si="26"/>
        <v/>
      </c>
      <c r="BK59" s="125" t="str">
        <f t="shared" si="27"/>
        <v/>
      </c>
      <c r="BL59" s="125" t="str">
        <f t="shared" si="28"/>
        <v/>
      </c>
      <c r="CH59" s="233" t="str">
        <f t="shared" si="29"/>
        <v/>
      </c>
      <c r="CI59" s="233" t="str">
        <f t="shared" si="30"/>
        <v/>
      </c>
      <c r="CJ59" s="233" t="str">
        <f t="shared" si="31"/>
        <v/>
      </c>
      <c r="CK59" s="233" t="str">
        <f t="shared" si="32"/>
        <v/>
      </c>
      <c r="CL59" s="233" t="str">
        <f t="shared" si="33"/>
        <v/>
      </c>
      <c r="CM59" s="233" t="str">
        <f t="shared" si="34"/>
        <v/>
      </c>
      <c r="CN59" s="233" t="str">
        <f t="shared" si="35"/>
        <v/>
      </c>
      <c r="CO59" s="233" t="str">
        <f t="shared" si="36"/>
        <v/>
      </c>
      <c r="CP59" s="233" t="str">
        <f t="shared" si="37"/>
        <v/>
      </c>
      <c r="CQ59" s="233" t="str">
        <f t="shared" si="38"/>
        <v/>
      </c>
      <c r="CR59" s="233">
        <f t="shared" si="39"/>
        <v>0</v>
      </c>
    </row>
    <row r="60" spans="1:96">
      <c r="A60" s="103">
        <v>33</v>
      </c>
      <c r="B60" s="77" t="str">
        <f>IF(data!E52="","",data!E52)</f>
        <v/>
      </c>
      <c r="C60" s="138" t="str">
        <f t="shared" si="9"/>
        <v/>
      </c>
      <c r="D60" s="138" t="str">
        <f t="shared" si="10"/>
        <v/>
      </c>
      <c r="E60" s="138" t="str">
        <f t="shared" si="11"/>
        <v/>
      </c>
      <c r="F60" s="138" t="str">
        <f t="shared" si="12"/>
        <v/>
      </c>
      <c r="G60" s="138" t="str">
        <f t="shared" si="13"/>
        <v/>
      </c>
      <c r="H60" s="138" t="str">
        <f t="shared" si="14"/>
        <v/>
      </c>
      <c r="I60" s="138" t="str">
        <f t="shared" si="15"/>
        <v/>
      </c>
      <c r="J60" s="138" t="str">
        <f t="shared" si="16"/>
        <v/>
      </c>
      <c r="K60" s="138" t="str">
        <f t="shared" si="17"/>
        <v/>
      </c>
      <c r="L60" s="138" t="str">
        <f t="shared" si="18"/>
        <v/>
      </c>
      <c r="M60" s="81"/>
      <c r="N60" s="81"/>
      <c r="O60" s="81"/>
      <c r="P60" s="81"/>
      <c r="Q60" s="81"/>
      <c r="R60" s="81"/>
      <c r="S60" s="81"/>
      <c r="T60" s="81"/>
      <c r="U60" s="81"/>
      <c r="V60" s="81"/>
      <c r="W60" s="78" t="str">
        <f t="shared" si="19"/>
        <v/>
      </c>
      <c r="X60" s="81"/>
      <c r="Y60" s="81"/>
      <c r="Z60" s="81"/>
      <c r="AA60" s="81"/>
      <c r="AB60" s="81"/>
      <c r="AC60" s="81"/>
      <c r="AD60" s="81"/>
      <c r="AE60" s="81"/>
      <c r="AF60" s="81"/>
      <c r="AG60" s="81"/>
      <c r="AH60" s="78" t="str">
        <f t="shared" si="20"/>
        <v/>
      </c>
      <c r="AI60" s="81"/>
      <c r="AJ60" s="81"/>
      <c r="AK60" s="81"/>
      <c r="AL60" s="81"/>
      <c r="AM60" s="81"/>
      <c r="AN60" s="81"/>
      <c r="AO60" s="81"/>
      <c r="AP60" s="81"/>
      <c r="AQ60" s="81"/>
      <c r="AR60" s="81"/>
      <c r="AS60" s="78" t="str">
        <f t="shared" si="21"/>
        <v/>
      </c>
      <c r="AT60" s="81"/>
      <c r="AU60" s="78" t="str">
        <f t="shared" si="22"/>
        <v/>
      </c>
      <c r="AV60" s="81"/>
      <c r="AW60" s="81"/>
      <c r="AX60" s="81"/>
      <c r="AY60" s="81"/>
      <c r="AZ60" s="81"/>
      <c r="BA60" s="81"/>
      <c r="BB60" s="81"/>
      <c r="BC60" s="81"/>
      <c r="BD60" s="81"/>
      <c r="BE60" s="81"/>
      <c r="BF60" s="78" t="str">
        <f t="shared" si="23"/>
        <v/>
      </c>
      <c r="BG60" s="81"/>
      <c r="BH60" s="196" t="str">
        <f t="shared" si="24"/>
        <v/>
      </c>
      <c r="BI60" s="125" t="str">
        <f t="shared" si="25"/>
        <v/>
      </c>
      <c r="BJ60" s="125" t="str">
        <f t="shared" si="26"/>
        <v/>
      </c>
      <c r="BK60" s="125" t="str">
        <f t="shared" si="27"/>
        <v/>
      </c>
      <c r="BL60" s="125" t="str">
        <f t="shared" si="28"/>
        <v/>
      </c>
      <c r="CH60" s="233" t="str">
        <f t="shared" si="29"/>
        <v/>
      </c>
      <c r="CI60" s="233" t="str">
        <f t="shared" si="30"/>
        <v/>
      </c>
      <c r="CJ60" s="233" t="str">
        <f t="shared" si="31"/>
        <v/>
      </c>
      <c r="CK60" s="233" t="str">
        <f t="shared" si="32"/>
        <v/>
      </c>
      <c r="CL60" s="233" t="str">
        <f t="shared" si="33"/>
        <v/>
      </c>
      <c r="CM60" s="233" t="str">
        <f t="shared" si="34"/>
        <v/>
      </c>
      <c r="CN60" s="233" t="str">
        <f t="shared" si="35"/>
        <v/>
      </c>
      <c r="CO60" s="233" t="str">
        <f t="shared" si="36"/>
        <v/>
      </c>
      <c r="CP60" s="233" t="str">
        <f t="shared" si="37"/>
        <v/>
      </c>
      <c r="CQ60" s="233" t="str">
        <f t="shared" si="38"/>
        <v/>
      </c>
      <c r="CR60" s="233">
        <f t="shared" si="39"/>
        <v>0</v>
      </c>
    </row>
    <row r="61" spans="1:96">
      <c r="A61" s="103">
        <v>34</v>
      </c>
      <c r="B61" s="77" t="str">
        <f>IF(data!E53="","",data!E53)</f>
        <v/>
      </c>
      <c r="C61" s="138" t="str">
        <f t="shared" si="9"/>
        <v/>
      </c>
      <c r="D61" s="138" t="str">
        <f t="shared" si="10"/>
        <v/>
      </c>
      <c r="E61" s="138" t="str">
        <f t="shared" si="11"/>
        <v/>
      </c>
      <c r="F61" s="138" t="str">
        <f t="shared" si="12"/>
        <v/>
      </c>
      <c r="G61" s="138" t="str">
        <f t="shared" si="13"/>
        <v/>
      </c>
      <c r="H61" s="138" t="str">
        <f t="shared" si="14"/>
        <v/>
      </c>
      <c r="I61" s="138" t="str">
        <f t="shared" si="15"/>
        <v/>
      </c>
      <c r="J61" s="138" t="str">
        <f t="shared" si="16"/>
        <v/>
      </c>
      <c r="K61" s="138" t="str">
        <f t="shared" si="17"/>
        <v/>
      </c>
      <c r="L61" s="138" t="str">
        <f t="shared" si="18"/>
        <v/>
      </c>
      <c r="M61" s="81"/>
      <c r="N61" s="81"/>
      <c r="O61" s="81"/>
      <c r="P61" s="81"/>
      <c r="Q61" s="81"/>
      <c r="R61" s="81"/>
      <c r="S61" s="81"/>
      <c r="T61" s="81"/>
      <c r="U61" s="81"/>
      <c r="V61" s="81"/>
      <c r="W61" s="78" t="str">
        <f t="shared" si="19"/>
        <v/>
      </c>
      <c r="X61" s="81"/>
      <c r="Y61" s="81"/>
      <c r="Z61" s="81"/>
      <c r="AA61" s="81"/>
      <c r="AB61" s="81"/>
      <c r="AC61" s="81"/>
      <c r="AD61" s="81"/>
      <c r="AE61" s="81"/>
      <c r="AF61" s="81"/>
      <c r="AG61" s="81"/>
      <c r="AH61" s="78" t="str">
        <f t="shared" si="20"/>
        <v/>
      </c>
      <c r="AI61" s="81"/>
      <c r="AJ61" s="81"/>
      <c r="AK61" s="81"/>
      <c r="AL61" s="81"/>
      <c r="AM61" s="81"/>
      <c r="AN61" s="81"/>
      <c r="AO61" s="81"/>
      <c r="AP61" s="81"/>
      <c r="AQ61" s="81"/>
      <c r="AR61" s="81"/>
      <c r="AS61" s="78" t="str">
        <f t="shared" si="21"/>
        <v/>
      </c>
      <c r="AT61" s="81"/>
      <c r="AU61" s="78" t="str">
        <f t="shared" si="22"/>
        <v/>
      </c>
      <c r="AV61" s="81"/>
      <c r="AW61" s="81"/>
      <c r="AX61" s="81"/>
      <c r="AY61" s="81"/>
      <c r="AZ61" s="81"/>
      <c r="BA61" s="81"/>
      <c r="BB61" s="81"/>
      <c r="BC61" s="81"/>
      <c r="BD61" s="81"/>
      <c r="BE61" s="81"/>
      <c r="BF61" s="78" t="str">
        <f t="shared" si="23"/>
        <v/>
      </c>
      <c r="BG61" s="81"/>
      <c r="BH61" s="196" t="str">
        <f t="shared" si="24"/>
        <v/>
      </c>
      <c r="BI61" s="125" t="str">
        <f t="shared" si="25"/>
        <v/>
      </c>
      <c r="BJ61" s="125" t="str">
        <f t="shared" si="26"/>
        <v/>
      </c>
      <c r="BK61" s="125" t="str">
        <f t="shared" si="27"/>
        <v/>
      </c>
      <c r="BL61" s="125" t="str">
        <f t="shared" si="28"/>
        <v/>
      </c>
      <c r="CH61" s="233" t="str">
        <f t="shared" si="29"/>
        <v/>
      </c>
      <c r="CI61" s="233" t="str">
        <f t="shared" si="30"/>
        <v/>
      </c>
      <c r="CJ61" s="233" t="str">
        <f t="shared" si="31"/>
        <v/>
      </c>
      <c r="CK61" s="233" t="str">
        <f t="shared" si="32"/>
        <v/>
      </c>
      <c r="CL61" s="233" t="str">
        <f t="shared" si="33"/>
        <v/>
      </c>
      <c r="CM61" s="233" t="str">
        <f t="shared" si="34"/>
        <v/>
      </c>
      <c r="CN61" s="233" t="str">
        <f t="shared" si="35"/>
        <v/>
      </c>
      <c r="CO61" s="233" t="str">
        <f t="shared" si="36"/>
        <v/>
      </c>
      <c r="CP61" s="233" t="str">
        <f t="shared" si="37"/>
        <v/>
      </c>
      <c r="CQ61" s="233" t="str">
        <f t="shared" si="38"/>
        <v/>
      </c>
      <c r="CR61" s="233">
        <f t="shared" si="39"/>
        <v>0</v>
      </c>
    </row>
    <row r="62" spans="1:96">
      <c r="A62" s="103">
        <v>35</v>
      </c>
      <c r="B62" s="77" t="str">
        <f>IF(data!E54="","",data!E54)</f>
        <v/>
      </c>
      <c r="C62" s="138" t="str">
        <f t="shared" si="9"/>
        <v/>
      </c>
      <c r="D62" s="138" t="str">
        <f t="shared" si="10"/>
        <v/>
      </c>
      <c r="E62" s="138" t="str">
        <f t="shared" si="11"/>
        <v/>
      </c>
      <c r="F62" s="138" t="str">
        <f t="shared" si="12"/>
        <v/>
      </c>
      <c r="G62" s="138" t="str">
        <f t="shared" si="13"/>
        <v/>
      </c>
      <c r="H62" s="138" t="str">
        <f t="shared" si="14"/>
        <v/>
      </c>
      <c r="I62" s="138" t="str">
        <f t="shared" si="15"/>
        <v/>
      </c>
      <c r="J62" s="138" t="str">
        <f t="shared" si="16"/>
        <v/>
      </c>
      <c r="K62" s="138" t="str">
        <f t="shared" si="17"/>
        <v/>
      </c>
      <c r="L62" s="138" t="str">
        <f t="shared" si="18"/>
        <v/>
      </c>
      <c r="M62" s="81"/>
      <c r="N62" s="81"/>
      <c r="O62" s="81"/>
      <c r="P62" s="81"/>
      <c r="Q62" s="81"/>
      <c r="R62" s="81"/>
      <c r="S62" s="81"/>
      <c r="T62" s="81"/>
      <c r="U62" s="81"/>
      <c r="V62" s="81"/>
      <c r="W62" s="78" t="str">
        <f t="shared" si="19"/>
        <v/>
      </c>
      <c r="X62" s="81"/>
      <c r="Y62" s="81"/>
      <c r="Z62" s="81"/>
      <c r="AA62" s="81"/>
      <c r="AB62" s="81"/>
      <c r="AC62" s="81"/>
      <c r="AD62" s="81"/>
      <c r="AE62" s="81"/>
      <c r="AF62" s="81"/>
      <c r="AG62" s="81"/>
      <c r="AH62" s="78" t="str">
        <f t="shared" si="20"/>
        <v/>
      </c>
      <c r="AI62" s="81"/>
      <c r="AJ62" s="81"/>
      <c r="AK62" s="81"/>
      <c r="AL62" s="81"/>
      <c r="AM62" s="81"/>
      <c r="AN62" s="81"/>
      <c r="AO62" s="81"/>
      <c r="AP62" s="81"/>
      <c r="AQ62" s="81"/>
      <c r="AR62" s="81"/>
      <c r="AS62" s="78" t="str">
        <f t="shared" si="21"/>
        <v/>
      </c>
      <c r="AT62" s="81"/>
      <c r="AU62" s="78" t="str">
        <f t="shared" si="22"/>
        <v/>
      </c>
      <c r="AV62" s="81"/>
      <c r="AW62" s="81"/>
      <c r="AX62" s="81"/>
      <c r="AY62" s="81"/>
      <c r="AZ62" s="81"/>
      <c r="BA62" s="81"/>
      <c r="BB62" s="81"/>
      <c r="BC62" s="81"/>
      <c r="BD62" s="81"/>
      <c r="BE62" s="81"/>
      <c r="BF62" s="78" t="str">
        <f t="shared" si="23"/>
        <v/>
      </c>
      <c r="BG62" s="81"/>
      <c r="BH62" s="196" t="str">
        <f t="shared" si="24"/>
        <v/>
      </c>
      <c r="BI62" s="125" t="str">
        <f t="shared" si="25"/>
        <v/>
      </c>
      <c r="BJ62" s="125" t="str">
        <f t="shared" si="26"/>
        <v/>
      </c>
      <c r="BK62" s="125" t="str">
        <f t="shared" si="27"/>
        <v/>
      </c>
      <c r="BL62" s="125" t="str">
        <f t="shared" si="28"/>
        <v/>
      </c>
      <c r="CH62" s="233" t="str">
        <f t="shared" si="29"/>
        <v/>
      </c>
      <c r="CI62" s="233" t="str">
        <f t="shared" si="30"/>
        <v/>
      </c>
      <c r="CJ62" s="233" t="str">
        <f t="shared" si="31"/>
        <v/>
      </c>
      <c r="CK62" s="233" t="str">
        <f t="shared" si="32"/>
        <v/>
      </c>
      <c r="CL62" s="233" t="str">
        <f t="shared" si="33"/>
        <v/>
      </c>
      <c r="CM62" s="233" t="str">
        <f t="shared" si="34"/>
        <v/>
      </c>
      <c r="CN62" s="233" t="str">
        <f t="shared" si="35"/>
        <v/>
      </c>
      <c r="CO62" s="233" t="str">
        <f t="shared" si="36"/>
        <v/>
      </c>
      <c r="CP62" s="233" t="str">
        <f t="shared" si="37"/>
        <v/>
      </c>
      <c r="CQ62" s="233" t="str">
        <f t="shared" si="38"/>
        <v/>
      </c>
      <c r="CR62" s="233">
        <f t="shared" si="39"/>
        <v>0</v>
      </c>
    </row>
    <row r="63" spans="1:96">
      <c r="A63" s="77"/>
      <c r="B63" s="79" t="s">
        <v>60</v>
      </c>
      <c r="C63" s="82" t="str">
        <f>IFERROR(AVERAGE(C28:C62),"")</f>
        <v/>
      </c>
      <c r="D63" s="82" t="str">
        <f t="shared" ref="D63:L63" si="40">IFERROR(AVERAGE(D28:D62),"")</f>
        <v/>
      </c>
      <c r="E63" s="82" t="str">
        <f t="shared" si="40"/>
        <v/>
      </c>
      <c r="F63" s="82" t="str">
        <f t="shared" si="40"/>
        <v/>
      </c>
      <c r="G63" s="82" t="str">
        <f t="shared" si="40"/>
        <v/>
      </c>
      <c r="H63" s="82" t="str">
        <f t="shared" si="40"/>
        <v/>
      </c>
      <c r="I63" s="82" t="str">
        <f t="shared" si="40"/>
        <v/>
      </c>
      <c r="J63" s="82" t="str">
        <f t="shared" si="40"/>
        <v/>
      </c>
      <c r="K63" s="82" t="str">
        <f t="shared" si="40"/>
        <v/>
      </c>
      <c r="L63" s="82" t="str">
        <f t="shared" si="40"/>
        <v/>
      </c>
      <c r="M63" s="82" t="str">
        <f>IFERROR(AVERAGE(M28:M62),"")</f>
        <v/>
      </c>
      <c r="N63" s="82" t="str">
        <f t="shared" ref="N63:V63" si="41">IFERROR(AVERAGE(N28:N62),"")</f>
        <v/>
      </c>
      <c r="O63" s="82" t="str">
        <f t="shared" si="41"/>
        <v/>
      </c>
      <c r="P63" s="82" t="str">
        <f t="shared" si="41"/>
        <v/>
      </c>
      <c r="Q63" s="82" t="str">
        <f t="shared" si="41"/>
        <v/>
      </c>
      <c r="R63" s="82" t="str">
        <f t="shared" si="41"/>
        <v/>
      </c>
      <c r="S63" s="82" t="str">
        <f t="shared" si="41"/>
        <v/>
      </c>
      <c r="T63" s="82" t="str">
        <f t="shared" si="41"/>
        <v/>
      </c>
      <c r="U63" s="82" t="str">
        <f t="shared" si="41"/>
        <v/>
      </c>
      <c r="V63" s="82" t="str">
        <f t="shared" si="41"/>
        <v/>
      </c>
      <c r="W63" s="82" t="str">
        <f t="shared" ref="W63" si="42">IFERROR(AVERAGE(W28:W62),"")</f>
        <v/>
      </c>
      <c r="X63" s="82" t="str">
        <f t="shared" ref="X63" si="43">IFERROR(AVERAGE(X28:X62),"")</f>
        <v/>
      </c>
      <c r="Y63" s="82" t="str">
        <f t="shared" ref="Y63" si="44">IFERROR(AVERAGE(Y28:Y62),"")</f>
        <v/>
      </c>
      <c r="Z63" s="82" t="str">
        <f t="shared" ref="Z63" si="45">IFERROR(AVERAGE(Z28:Z62),"")</f>
        <v/>
      </c>
      <c r="AA63" s="82" t="str">
        <f t="shared" ref="AA63" si="46">IFERROR(AVERAGE(AA28:AA62),"")</f>
        <v/>
      </c>
      <c r="AB63" s="82" t="str">
        <f t="shared" ref="AB63" si="47">IFERROR(AVERAGE(AB28:AB62),"")</f>
        <v/>
      </c>
      <c r="AC63" s="82" t="str">
        <f t="shared" ref="AC63" si="48">IFERROR(AVERAGE(AC28:AC62),"")</f>
        <v/>
      </c>
      <c r="AD63" s="82" t="str">
        <f t="shared" ref="AD63" si="49">IFERROR(AVERAGE(AD28:AD62),"")</f>
        <v/>
      </c>
      <c r="AE63" s="82" t="str">
        <f t="shared" ref="AE63" si="50">IFERROR(AVERAGE(AE28:AE62),"")</f>
        <v/>
      </c>
      <c r="AF63" s="82" t="str">
        <f t="shared" ref="AF63" si="51">IFERROR(AVERAGE(AF28:AF62),"")</f>
        <v/>
      </c>
      <c r="AG63" s="82" t="str">
        <f t="shared" ref="AG63" si="52">IFERROR(AVERAGE(AG28:AG62),"")</f>
        <v/>
      </c>
      <c r="AH63" s="82" t="str">
        <f t="shared" ref="AH63" si="53">IFERROR(AVERAGE(AH28:AH62),"")</f>
        <v/>
      </c>
      <c r="AI63" s="82" t="str">
        <f t="shared" ref="AI63:BJ63" si="54">IFERROR(AVERAGE(AI28:AI62),"")</f>
        <v/>
      </c>
      <c r="AJ63" s="82" t="str">
        <f t="shared" si="54"/>
        <v/>
      </c>
      <c r="AK63" s="82" t="str">
        <f t="shared" si="54"/>
        <v/>
      </c>
      <c r="AL63" s="82" t="str">
        <f t="shared" si="54"/>
        <v/>
      </c>
      <c r="AM63" s="82" t="str">
        <f t="shared" si="54"/>
        <v/>
      </c>
      <c r="AN63" s="82" t="str">
        <f t="shared" si="54"/>
        <v/>
      </c>
      <c r="AO63" s="82" t="str">
        <f t="shared" si="54"/>
        <v/>
      </c>
      <c r="AP63" s="82" t="str">
        <f t="shared" si="54"/>
        <v/>
      </c>
      <c r="AQ63" s="82" t="str">
        <f t="shared" si="54"/>
        <v/>
      </c>
      <c r="AR63" s="82" t="str">
        <f t="shared" si="54"/>
        <v/>
      </c>
      <c r="AS63" s="82" t="str">
        <f t="shared" si="54"/>
        <v/>
      </c>
      <c r="AT63" s="82" t="str">
        <f t="shared" si="54"/>
        <v/>
      </c>
      <c r="AU63" s="82" t="str">
        <f>IFERROR(AVERAGE(AU28:AU62),"")</f>
        <v/>
      </c>
      <c r="AV63" s="82" t="str">
        <f t="shared" si="54"/>
        <v/>
      </c>
      <c r="AW63" s="82" t="str">
        <f t="shared" si="54"/>
        <v/>
      </c>
      <c r="AX63" s="82" t="str">
        <f t="shared" si="54"/>
        <v/>
      </c>
      <c r="AY63" s="82" t="str">
        <f t="shared" si="54"/>
        <v/>
      </c>
      <c r="AZ63" s="82" t="str">
        <f t="shared" si="54"/>
        <v/>
      </c>
      <c r="BA63" s="82" t="str">
        <f t="shared" si="54"/>
        <v/>
      </c>
      <c r="BB63" s="82" t="str">
        <f t="shared" si="54"/>
        <v/>
      </c>
      <c r="BC63" s="82" t="str">
        <f t="shared" si="54"/>
        <v/>
      </c>
      <c r="BD63" s="82" t="str">
        <f t="shared" si="54"/>
        <v/>
      </c>
      <c r="BE63" s="82" t="str">
        <f t="shared" si="54"/>
        <v/>
      </c>
      <c r="BF63" s="82" t="str">
        <f t="shared" si="54"/>
        <v/>
      </c>
      <c r="BG63" s="82" t="str">
        <f t="shared" si="54"/>
        <v/>
      </c>
      <c r="BH63" s="82" t="str">
        <f t="shared" si="54"/>
        <v/>
      </c>
      <c r="BI63" s="82" t="str">
        <f t="shared" si="54"/>
        <v/>
      </c>
      <c r="BJ63" s="82" t="str">
        <f t="shared" si="54"/>
        <v/>
      </c>
      <c r="BK63" s="125"/>
      <c r="BL63" s="125"/>
    </row>
    <row r="64" spans="1:96"/>
  </sheetData>
  <sheetProtection password="CA29" sheet="1" objects="1" scenarios="1"/>
  <mergeCells count="44">
    <mergeCell ref="AV13:BF15"/>
    <mergeCell ref="BF21:BK21"/>
    <mergeCell ref="BH25:BH27"/>
    <mergeCell ref="AV24:BH24"/>
    <mergeCell ref="BI25:BI26"/>
    <mergeCell ref="BG13:BJ16"/>
    <mergeCell ref="AV25:BF26"/>
    <mergeCell ref="BG25:BG27"/>
    <mergeCell ref="BF20:BK20"/>
    <mergeCell ref="BJ25:BJ26"/>
    <mergeCell ref="BK25:BK26"/>
    <mergeCell ref="BI24:BK24"/>
    <mergeCell ref="BI17:BI18"/>
    <mergeCell ref="C1:BK1"/>
    <mergeCell ref="C2:BK2"/>
    <mergeCell ref="C3:BK3"/>
    <mergeCell ref="C4:BK6"/>
    <mergeCell ref="AJ9:AL9"/>
    <mergeCell ref="AJ8:AL8"/>
    <mergeCell ref="BG9:BH9"/>
    <mergeCell ref="BG8:BH8"/>
    <mergeCell ref="BI8:BK8"/>
    <mergeCell ref="BI9:BK9"/>
    <mergeCell ref="C17:AR17"/>
    <mergeCell ref="C18:AR18"/>
    <mergeCell ref="C21:AR21"/>
    <mergeCell ref="C22:AR22"/>
    <mergeCell ref="B12:AR12"/>
    <mergeCell ref="C13:AR13"/>
    <mergeCell ref="C14:AR14"/>
    <mergeCell ref="C15:AR15"/>
    <mergeCell ref="C16:AR16"/>
    <mergeCell ref="C19:AR19"/>
    <mergeCell ref="C20:AR20"/>
    <mergeCell ref="BL24:BL27"/>
    <mergeCell ref="B24:B27"/>
    <mergeCell ref="A24:A27"/>
    <mergeCell ref="M24:AU24"/>
    <mergeCell ref="M25:W26"/>
    <mergeCell ref="AI25:AS26"/>
    <mergeCell ref="AU25:AU27"/>
    <mergeCell ref="C24:L26"/>
    <mergeCell ref="X25:AH26"/>
    <mergeCell ref="AT25:AT27"/>
  </mergeCells>
  <conditionalFormatting sqref="C28:L62">
    <cfRule type="cellIs" dxfId="45" priority="27" operator="greaterThan">
      <formula>0</formula>
    </cfRule>
    <cfRule type="cellIs" dxfId="44" priority="29" operator="equal">
      <formula>0</formula>
    </cfRule>
    <cfRule type="cellIs" dxfId="43" priority="33" operator="equal">
      <formula>0</formula>
    </cfRule>
  </conditionalFormatting>
  <conditionalFormatting sqref="W28:W62 AH28:AH62">
    <cfRule type="cellIs" dxfId="42" priority="31" operator="equal">
      <formula>0</formula>
    </cfRule>
  </conditionalFormatting>
  <conditionalFormatting sqref="AS28:AS62">
    <cfRule type="cellIs" dxfId="41" priority="30" operator="equal">
      <formula>0</formula>
    </cfRule>
  </conditionalFormatting>
  <conditionalFormatting sqref="AU28:AU62">
    <cfRule type="cellIs" dxfId="40" priority="28" operator="equal">
      <formula>0</formula>
    </cfRule>
  </conditionalFormatting>
  <conditionalFormatting sqref="W28:W62 AS28:AS62 AH28:AH62">
    <cfRule type="cellIs" dxfId="39" priority="25" operator="greaterThan">
      <formula>0</formula>
    </cfRule>
  </conditionalFormatting>
  <conditionalFormatting sqref="AU28:AU62">
    <cfRule type="cellIs" dxfId="38" priority="24" stopIfTrue="1" operator="greaterThan">
      <formula>0</formula>
    </cfRule>
  </conditionalFormatting>
  <conditionalFormatting sqref="M28:V62 AI28:AR62 C13:AR22">
    <cfRule type="cellIs" dxfId="37" priority="23" operator="equal">
      <formula>0</formula>
    </cfRule>
  </conditionalFormatting>
  <conditionalFormatting sqref="AV28:BE62">
    <cfRule type="cellIs" dxfId="36" priority="22" operator="equal">
      <formula>0</formula>
    </cfRule>
  </conditionalFormatting>
  <conditionalFormatting sqref="C63:BJ63">
    <cfRule type="cellIs" dxfId="35" priority="20" operator="greaterThan">
      <formula>0</formula>
    </cfRule>
  </conditionalFormatting>
  <conditionalFormatting sqref="BE16:BE19">
    <cfRule type="cellIs" dxfId="34" priority="19" operator="greaterThan">
      <formula>0</formula>
    </cfRule>
  </conditionalFormatting>
  <conditionalFormatting sqref="BF28:BF62">
    <cfRule type="cellIs" dxfId="33" priority="6" operator="greaterThan">
      <formula>0</formula>
    </cfRule>
  </conditionalFormatting>
  <conditionalFormatting sqref="AS28:AS62">
    <cfRule type="cellIs" dxfId="32" priority="9" operator="equal">
      <formula>0</formula>
    </cfRule>
  </conditionalFormatting>
  <conditionalFormatting sqref="AS28:AS62">
    <cfRule type="cellIs" dxfId="31" priority="8" operator="equal">
      <formula>0</formula>
    </cfRule>
  </conditionalFormatting>
  <conditionalFormatting sqref="BF28:BF62">
    <cfRule type="cellIs" dxfId="30" priority="7" operator="equal">
      <formula>0</formula>
    </cfRule>
  </conditionalFormatting>
  <conditionalFormatting sqref="BF28:BF62">
    <cfRule type="cellIs" dxfId="29" priority="5" operator="equal">
      <formula>0</formula>
    </cfRule>
  </conditionalFormatting>
  <conditionalFormatting sqref="BF28:BF62">
    <cfRule type="cellIs" dxfId="28" priority="4" operator="equal">
      <formula>0</formula>
    </cfRule>
  </conditionalFormatting>
  <conditionalFormatting sqref="BG28:BG62">
    <cfRule type="cellIs" dxfId="27" priority="3" operator="equal">
      <formula>0</formula>
    </cfRule>
  </conditionalFormatting>
  <conditionalFormatting sqref="AT28:AT62">
    <cfRule type="cellIs" dxfId="26" priority="2" operator="equal">
      <formula>0</formula>
    </cfRule>
  </conditionalFormatting>
  <conditionalFormatting sqref="X28:AG62">
    <cfRule type="cellIs" dxfId="25" priority="1" operator="equal">
      <formula>0</formula>
    </cfRule>
  </conditionalFormatting>
  <pageMargins left="0.7" right="0.7" top="0.75" bottom="0.75" header="0.3" footer="0.3"/>
  <pageSetup paperSize="10000"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6"/>
  <sheetViews>
    <sheetView zoomScaleNormal="100" workbookViewId="0"/>
  </sheetViews>
  <sheetFormatPr defaultRowHeight="15"/>
  <cols>
    <col min="1" max="1" width="3.28515625" style="116" customWidth="1"/>
    <col min="2" max="3" width="13.5703125" style="116" customWidth="1"/>
    <col min="4" max="4" width="31.7109375" style="116" customWidth="1"/>
    <col min="5" max="5" width="6.140625" style="116" customWidth="1"/>
    <col min="6" max="6" width="8.42578125" style="116" bestFit="1" customWidth="1"/>
    <col min="7" max="7" width="30" style="116" customWidth="1"/>
    <col min="8" max="8" width="30.7109375" style="116" customWidth="1"/>
    <col min="9" max="9" width="3.28515625" style="116" customWidth="1"/>
    <col min="10" max="16384" width="9.140625" style="116"/>
  </cols>
  <sheetData>
    <row r="1" spans="1:9" ht="18.75">
      <c r="A1" s="71"/>
      <c r="B1" s="446" t="str">
        <f>Formatif!C1</f>
        <v>DINAS DIKPORA KABUPATEN DOMPU</v>
      </c>
      <c r="C1" s="447"/>
      <c r="D1" s="447"/>
      <c r="E1" s="447"/>
      <c r="F1" s="447"/>
      <c r="G1" s="447"/>
      <c r="H1" s="448"/>
      <c r="I1" s="71"/>
    </row>
    <row r="2" spans="1:9" ht="33" customHeight="1">
      <c r="A2" s="71"/>
      <c r="B2" s="449" t="str">
        <f>Formatif!C2</f>
        <v>SMPN 7 IT DOMPU</v>
      </c>
      <c r="C2" s="450"/>
      <c r="D2" s="450"/>
      <c r="E2" s="450"/>
      <c r="F2" s="450"/>
      <c r="G2" s="450"/>
      <c r="H2" s="451"/>
      <c r="I2" s="71"/>
    </row>
    <row r="3" spans="1:9" ht="5.25" customHeight="1" thickBot="1">
      <c r="A3" s="71"/>
      <c r="B3" s="452" t="str">
        <f>Formatif!C3</f>
        <v>Jln. Dorobata No.02 Kel. Kandai Satu Dompu</v>
      </c>
      <c r="C3" s="398"/>
      <c r="D3" s="398"/>
      <c r="E3" s="398"/>
      <c r="F3" s="398"/>
      <c r="G3" s="398"/>
      <c r="H3" s="453"/>
      <c r="I3" s="71"/>
    </row>
    <row r="4" spans="1:9" ht="8.25" customHeight="1">
      <c r="A4" s="71"/>
      <c r="B4" s="454" t="s">
        <v>260</v>
      </c>
      <c r="C4" s="455"/>
      <c r="D4" s="455"/>
      <c r="E4" s="455"/>
      <c r="F4" s="455"/>
      <c r="G4" s="455"/>
      <c r="H4" s="456"/>
      <c r="I4" s="71"/>
    </row>
    <row r="5" spans="1:9" ht="8.25" customHeight="1">
      <c r="A5" s="71"/>
      <c r="B5" s="454"/>
      <c r="C5" s="455"/>
      <c r="D5" s="455"/>
      <c r="E5" s="455"/>
      <c r="F5" s="455"/>
      <c r="G5" s="455"/>
      <c r="H5" s="456"/>
      <c r="I5" s="71"/>
    </row>
    <row r="6" spans="1:9" ht="8.25" customHeight="1" thickBot="1">
      <c r="A6" s="71"/>
      <c r="B6" s="457"/>
      <c r="C6" s="458"/>
      <c r="D6" s="458"/>
      <c r="E6" s="458"/>
      <c r="F6" s="458"/>
      <c r="G6" s="458"/>
      <c r="H6" s="459"/>
      <c r="I6" s="71"/>
    </row>
    <row r="7" spans="1:9">
      <c r="A7" s="71"/>
      <c r="B7" s="71"/>
      <c r="C7" s="71"/>
      <c r="D7" s="71"/>
      <c r="E7" s="71"/>
      <c r="F7" s="71"/>
      <c r="G7" s="71"/>
      <c r="H7" s="71"/>
      <c r="I7" s="71"/>
    </row>
    <row r="8" spans="1:9">
      <c r="A8" s="117"/>
      <c r="B8" s="117"/>
      <c r="C8" s="118" t="s">
        <v>47</v>
      </c>
      <c r="D8" s="119" t="str">
        <f>Formatif!C8</f>
        <v/>
      </c>
      <c r="E8" s="120"/>
      <c r="F8" s="117"/>
      <c r="G8" s="121" t="s">
        <v>66</v>
      </c>
      <c r="H8" s="117" t="str">
        <f>data!E11</f>
        <v>1 (ganjil)</v>
      </c>
      <c r="I8" s="71"/>
    </row>
    <row r="9" spans="1:9">
      <c r="A9" s="117"/>
      <c r="B9" s="117"/>
      <c r="C9" s="118" t="s">
        <v>48</v>
      </c>
      <c r="D9" s="119" t="str">
        <f>Formatif!C9</f>
        <v/>
      </c>
      <c r="E9" s="120"/>
      <c r="F9" s="117"/>
      <c r="G9" s="122" t="s">
        <v>49</v>
      </c>
      <c r="H9" s="221">
        <f>data!E10</f>
        <v>0</v>
      </c>
      <c r="I9" s="71"/>
    </row>
    <row r="10" spans="1:9">
      <c r="A10" s="71"/>
      <c r="B10" s="71"/>
      <c r="C10" s="253" t="s">
        <v>272</v>
      </c>
      <c r="D10" s="71" t="s">
        <v>21</v>
      </c>
      <c r="E10" s="71"/>
      <c r="F10" s="71"/>
      <c r="G10" s="253"/>
      <c r="H10" s="71"/>
      <c r="I10" s="71"/>
    </row>
    <row r="11" spans="1:9">
      <c r="A11" s="439" t="s">
        <v>53</v>
      </c>
      <c r="B11" s="439" t="s">
        <v>44</v>
      </c>
      <c r="C11" s="439" t="s">
        <v>45</v>
      </c>
      <c r="D11" s="439" t="s">
        <v>1</v>
      </c>
      <c r="E11" s="443" t="s">
        <v>17</v>
      </c>
      <c r="F11" s="443"/>
      <c r="G11" s="444" t="s">
        <v>193</v>
      </c>
      <c r="H11" s="445"/>
      <c r="I11" s="71"/>
    </row>
    <row r="12" spans="1:9">
      <c r="A12" s="439"/>
      <c r="B12" s="439"/>
      <c r="C12" s="439"/>
      <c r="D12" s="439"/>
      <c r="E12" s="123" t="s">
        <v>58</v>
      </c>
      <c r="F12" s="124" t="s">
        <v>116</v>
      </c>
      <c r="G12" s="123" t="s">
        <v>194</v>
      </c>
      <c r="H12" s="123" t="s">
        <v>195</v>
      </c>
      <c r="I12" s="71"/>
    </row>
    <row r="13" spans="1:9" ht="48" customHeight="1">
      <c r="A13" s="125">
        <v>1</v>
      </c>
      <c r="B13" s="125">
        <f>IF(data!B20="","",data!B20)</f>
        <v>1321</v>
      </c>
      <c r="C13" s="125" t="str">
        <f>IF(data!C20="","",data!C20)</f>
        <v/>
      </c>
      <c r="D13" s="126" t="str">
        <f>IF(data!E20="","",data!E20)</f>
        <v>AL MUZADDIL</v>
      </c>
      <c r="E13" s="127" t="str">
        <f>Formatif!BJ28</f>
        <v/>
      </c>
      <c r="F13" s="128" t="str">
        <f>Formatif!BL28</f>
        <v/>
      </c>
      <c r="G13" s="246" t="e">
        <f>'OLAH Formatif'!AA3</f>
        <v>#N/A</v>
      </c>
      <c r="H13" s="215" t="e">
        <f>'OLAH Formatif'!AD3</f>
        <v>#N/A</v>
      </c>
      <c r="I13" s="71"/>
    </row>
    <row r="14" spans="1:9" ht="48" customHeight="1">
      <c r="A14" s="125">
        <v>2</v>
      </c>
      <c r="B14" s="125">
        <f>IF(data!B21="","",data!B21)</f>
        <v>1323</v>
      </c>
      <c r="C14" s="125" t="str">
        <f>IF(data!C21="","",data!C21)</f>
        <v/>
      </c>
      <c r="D14" s="126" t="str">
        <f>IF(data!E21="","",data!E21)</f>
        <v>AMANDA</v>
      </c>
      <c r="E14" s="217" t="str">
        <f>Formatif!BJ29</f>
        <v/>
      </c>
      <c r="F14" s="218" t="str">
        <f>Formatif!BL29</f>
        <v/>
      </c>
      <c r="G14" s="216" t="e">
        <f>'OLAH Formatif'!AA4</f>
        <v>#N/A</v>
      </c>
      <c r="H14" s="215" t="e">
        <f>'OLAH Formatif'!AD4</f>
        <v>#N/A</v>
      </c>
      <c r="I14" s="71"/>
    </row>
    <row r="15" spans="1:9" ht="48" customHeight="1">
      <c r="A15" s="125">
        <v>3</v>
      </c>
      <c r="B15" s="125">
        <f>IF(data!B22="","",data!B22)</f>
        <v>1325</v>
      </c>
      <c r="C15" s="125" t="str">
        <f>IF(data!C22="","",data!C22)</f>
        <v/>
      </c>
      <c r="D15" s="126" t="str">
        <f>IF(data!E22="","",data!E22)</f>
        <v>DEDEN SAPUTRA</v>
      </c>
      <c r="E15" s="217" t="str">
        <f>Formatif!BJ30</f>
        <v/>
      </c>
      <c r="F15" s="218" t="str">
        <f>Formatif!BL30</f>
        <v/>
      </c>
      <c r="G15" s="216" t="e">
        <f>'OLAH Formatif'!AA5</f>
        <v>#N/A</v>
      </c>
      <c r="H15" s="215" t="e">
        <f>'OLAH Formatif'!AD5</f>
        <v>#N/A</v>
      </c>
      <c r="I15" s="71"/>
    </row>
    <row r="16" spans="1:9" ht="48" customHeight="1">
      <c r="A16" s="125">
        <v>4</v>
      </c>
      <c r="B16" s="125">
        <f>IF(data!B23="","",data!B23)</f>
        <v>1326</v>
      </c>
      <c r="C16" s="125" t="str">
        <f>IF(data!C23="","",data!C23)</f>
        <v/>
      </c>
      <c r="D16" s="126" t="str">
        <f>IF(data!E23="","",data!E23)</f>
        <v>DEVIANA</v>
      </c>
      <c r="E16" s="217" t="str">
        <f>Formatif!BJ31</f>
        <v/>
      </c>
      <c r="F16" s="218" t="str">
        <f>Formatif!BL31</f>
        <v/>
      </c>
      <c r="G16" s="216" t="e">
        <f>'OLAH Formatif'!AA6</f>
        <v>#N/A</v>
      </c>
      <c r="H16" s="215" t="e">
        <f>'OLAH Formatif'!AD6</f>
        <v>#N/A</v>
      </c>
      <c r="I16" s="71"/>
    </row>
    <row r="17" spans="1:9" ht="48" customHeight="1">
      <c r="A17" s="125">
        <v>5</v>
      </c>
      <c r="B17" s="125">
        <f>IF(data!B24="","",data!B24)</f>
        <v>1327</v>
      </c>
      <c r="C17" s="125" t="str">
        <f>IF(data!C24="","",data!C24)</f>
        <v/>
      </c>
      <c r="D17" s="126" t="str">
        <f>IF(data!E24="","",data!E24)</f>
        <v>EKA USMAN</v>
      </c>
      <c r="E17" s="217" t="str">
        <f>Formatif!BJ32</f>
        <v/>
      </c>
      <c r="F17" s="218" t="str">
        <f>Formatif!BL32</f>
        <v/>
      </c>
      <c r="G17" s="216" t="e">
        <f>'OLAH Formatif'!AA7</f>
        <v>#N/A</v>
      </c>
      <c r="H17" s="215" t="e">
        <f>'OLAH Formatif'!AD7</f>
        <v>#N/A</v>
      </c>
      <c r="I17" s="71"/>
    </row>
    <row r="18" spans="1:9" ht="48" customHeight="1">
      <c r="A18" s="125">
        <v>6</v>
      </c>
      <c r="B18" s="125">
        <f>IF(data!B25="","",data!B25)</f>
        <v>1328</v>
      </c>
      <c r="C18" s="125" t="str">
        <f>IF(data!C25="","",data!C25)</f>
        <v/>
      </c>
      <c r="D18" s="126" t="str">
        <f>IF(data!E25="","",data!E25)</f>
        <v>ELISA RAHWATI</v>
      </c>
      <c r="E18" s="217" t="str">
        <f>Formatif!BJ33</f>
        <v/>
      </c>
      <c r="F18" s="218" t="str">
        <f>Formatif!BL33</f>
        <v/>
      </c>
      <c r="G18" s="216" t="e">
        <f>'OLAH Formatif'!AA8</f>
        <v>#N/A</v>
      </c>
      <c r="H18" s="215" t="e">
        <f>'OLAH Formatif'!AD8</f>
        <v>#N/A</v>
      </c>
      <c r="I18" s="71"/>
    </row>
    <row r="19" spans="1:9" ht="48" customHeight="1">
      <c r="A19" s="125">
        <v>7</v>
      </c>
      <c r="B19" s="125">
        <f>IF(data!B26="","",data!B26)</f>
        <v>1329</v>
      </c>
      <c r="C19" s="125" t="str">
        <f>IF(data!C26="","",data!C26)</f>
        <v/>
      </c>
      <c r="D19" s="126" t="str">
        <f>IF(data!E26="","",data!E26)</f>
        <v>ESSY PUAN MAHARANI</v>
      </c>
      <c r="E19" s="217" t="str">
        <f>Formatif!BJ34</f>
        <v/>
      </c>
      <c r="F19" s="218" t="str">
        <f>Formatif!BL34</f>
        <v/>
      </c>
      <c r="G19" s="216" t="e">
        <f>'OLAH Formatif'!AA9</f>
        <v>#N/A</v>
      </c>
      <c r="H19" s="215" t="e">
        <f>'OLAH Formatif'!AD9</f>
        <v>#N/A</v>
      </c>
      <c r="I19" s="71"/>
    </row>
    <row r="20" spans="1:9" ht="48" customHeight="1">
      <c r="A20" s="125">
        <v>8</v>
      </c>
      <c r="B20" s="125">
        <f>IF(data!B27="","",data!B27)</f>
        <v>1330</v>
      </c>
      <c r="C20" s="125" t="str">
        <f>IF(data!C27="","",data!C27)</f>
        <v/>
      </c>
      <c r="D20" s="126" t="str">
        <f>IF(data!E27="","",data!E27)</f>
        <v>FAUJHAN RAMADHAN</v>
      </c>
      <c r="E20" s="217" t="str">
        <f>Formatif!BJ35</f>
        <v/>
      </c>
      <c r="F20" s="218" t="str">
        <f>Formatif!BL35</f>
        <v/>
      </c>
      <c r="G20" s="216" t="e">
        <f>'OLAH Formatif'!AA10</f>
        <v>#N/A</v>
      </c>
      <c r="H20" s="215" t="e">
        <f>'OLAH Formatif'!AD10</f>
        <v>#N/A</v>
      </c>
      <c r="I20" s="71"/>
    </row>
    <row r="21" spans="1:9" ht="48" customHeight="1">
      <c r="A21" s="125">
        <v>9</v>
      </c>
      <c r="B21" s="125">
        <f>IF(data!B28="","",data!B28)</f>
        <v>1331</v>
      </c>
      <c r="C21" s="125" t="str">
        <f>IF(data!C28="","",data!C28)</f>
        <v/>
      </c>
      <c r="D21" s="126" t="str">
        <f>IF(data!E28="","",data!E28)</f>
        <v>FIDO HARDIANTI</v>
      </c>
      <c r="E21" s="217" t="str">
        <f>Formatif!BJ36</f>
        <v/>
      </c>
      <c r="F21" s="218" t="str">
        <f>Formatif!BL36</f>
        <v/>
      </c>
      <c r="G21" s="216" t="e">
        <f>'OLAH Formatif'!AA11</f>
        <v>#N/A</v>
      </c>
      <c r="H21" s="215" t="e">
        <f>'OLAH Formatif'!AD11</f>
        <v>#N/A</v>
      </c>
      <c r="I21" s="71"/>
    </row>
    <row r="22" spans="1:9" ht="48" customHeight="1">
      <c r="A22" s="125">
        <v>10</v>
      </c>
      <c r="B22" s="125">
        <f>IF(data!B29="","",data!B29)</f>
        <v>1332</v>
      </c>
      <c r="C22" s="125" t="str">
        <f>IF(data!C29="","",data!C29)</f>
        <v/>
      </c>
      <c r="D22" s="126" t="str">
        <f>IF(data!E29="","",data!E29)</f>
        <v>FIRAN RAMADHAN</v>
      </c>
      <c r="E22" s="217" t="str">
        <f>Formatif!BJ37</f>
        <v/>
      </c>
      <c r="F22" s="218" t="str">
        <f>Formatif!BL37</f>
        <v/>
      </c>
      <c r="G22" s="216" t="e">
        <f>'OLAH Formatif'!AA12</f>
        <v>#N/A</v>
      </c>
      <c r="H22" s="215" t="e">
        <f>'OLAH Formatif'!AD12</f>
        <v>#N/A</v>
      </c>
      <c r="I22" s="71"/>
    </row>
    <row r="23" spans="1:9" ht="48" customHeight="1">
      <c r="A23" s="125">
        <v>11</v>
      </c>
      <c r="B23" s="125">
        <f>IF(data!B30="","",data!B30)</f>
        <v>1333</v>
      </c>
      <c r="C23" s="125" t="str">
        <f>IF(data!C30="","",data!C30)</f>
        <v/>
      </c>
      <c r="D23" s="126" t="str">
        <f>IF(data!E30="","",data!E30)</f>
        <v>LINDA PUTRI ANJANI</v>
      </c>
      <c r="E23" s="217" t="str">
        <f>Formatif!BJ38</f>
        <v/>
      </c>
      <c r="F23" s="218" t="str">
        <f>Formatif!BL38</f>
        <v/>
      </c>
      <c r="G23" s="216" t="e">
        <f>'OLAH Formatif'!AA13</f>
        <v>#N/A</v>
      </c>
      <c r="H23" s="215" t="e">
        <f>'OLAH Formatif'!AD13</f>
        <v>#N/A</v>
      </c>
      <c r="I23" s="71"/>
    </row>
    <row r="24" spans="1:9" ht="48" customHeight="1">
      <c r="A24" s="125">
        <v>12</v>
      </c>
      <c r="B24" s="125">
        <f>IF(data!B31="","",data!B31)</f>
        <v>1334</v>
      </c>
      <c r="C24" s="125" t="str">
        <f>IF(data!C31="","",data!C31)</f>
        <v/>
      </c>
      <c r="D24" s="126" t="str">
        <f>IF(data!E31="","",data!E31)</f>
        <v>M. RISKI</v>
      </c>
      <c r="E24" s="217" t="str">
        <f>Formatif!BJ39</f>
        <v/>
      </c>
      <c r="F24" s="218" t="str">
        <f>Formatif!BL39</f>
        <v/>
      </c>
      <c r="G24" s="216" t="e">
        <f>'OLAH Formatif'!AA14</f>
        <v>#N/A</v>
      </c>
      <c r="H24" s="215" t="e">
        <f>'OLAH Formatif'!AD14</f>
        <v>#N/A</v>
      </c>
      <c r="I24" s="71"/>
    </row>
    <row r="25" spans="1:9" ht="48" customHeight="1">
      <c r="A25" s="125">
        <v>13</v>
      </c>
      <c r="B25" s="125">
        <f>IF(data!B32="","",data!B32)</f>
        <v>1335</v>
      </c>
      <c r="C25" s="125" t="str">
        <f>IF(data!C32="","",data!C32)</f>
        <v/>
      </c>
      <c r="D25" s="126" t="str">
        <f>IF(data!E32="","",data!E32)</f>
        <v>M. ZAINUL DRAJAT</v>
      </c>
      <c r="E25" s="217" t="str">
        <f>Formatif!BJ40</f>
        <v/>
      </c>
      <c r="F25" s="218" t="str">
        <f>Formatif!BL40</f>
        <v/>
      </c>
      <c r="G25" s="216" t="e">
        <f>'OLAH Formatif'!AA15</f>
        <v>#N/A</v>
      </c>
      <c r="H25" s="215" t="e">
        <f>'OLAH Formatif'!AD15</f>
        <v>#N/A</v>
      </c>
      <c r="I25" s="71"/>
    </row>
    <row r="26" spans="1:9" ht="48" customHeight="1">
      <c r="A26" s="125">
        <v>14</v>
      </c>
      <c r="B26" s="125">
        <f>IF(data!B33="","",data!B33)</f>
        <v>1336</v>
      </c>
      <c r="C26" s="125" t="str">
        <f>IF(data!C33="","",data!C33)</f>
        <v/>
      </c>
      <c r="D26" s="126" t="str">
        <f>IF(data!E33="","",data!E33)</f>
        <v>MUHAMMAD AMAR TAUFIK</v>
      </c>
      <c r="E26" s="217" t="str">
        <f>Formatif!BJ41</f>
        <v/>
      </c>
      <c r="F26" s="218" t="str">
        <f>Formatif!BL41</f>
        <v/>
      </c>
      <c r="G26" s="216" t="e">
        <f>'OLAH Formatif'!AA16</f>
        <v>#N/A</v>
      </c>
      <c r="H26" s="215" t="e">
        <f>'OLAH Formatif'!AD16</f>
        <v>#N/A</v>
      </c>
      <c r="I26" s="71"/>
    </row>
    <row r="27" spans="1:9" ht="48" customHeight="1">
      <c r="A27" s="125">
        <v>15</v>
      </c>
      <c r="B27" s="125">
        <f>IF(data!B34="","",data!B34)</f>
        <v>1337</v>
      </c>
      <c r="C27" s="125" t="str">
        <f>IF(data!C34="","",data!C34)</f>
        <v/>
      </c>
      <c r="D27" s="126" t="str">
        <f>IF(data!E34="","",data!E34)</f>
        <v>MUHAMMAD FITRAH</v>
      </c>
      <c r="E27" s="217" t="str">
        <f>Formatif!BJ42</f>
        <v/>
      </c>
      <c r="F27" s="218" t="str">
        <f>Formatif!BL42</f>
        <v/>
      </c>
      <c r="G27" s="216" t="e">
        <f>'OLAH Formatif'!AA17</f>
        <v>#N/A</v>
      </c>
      <c r="H27" s="215" t="e">
        <f>'OLAH Formatif'!AD17</f>
        <v>#N/A</v>
      </c>
      <c r="I27" s="71"/>
    </row>
    <row r="28" spans="1:9" ht="48" customHeight="1">
      <c r="A28" s="125">
        <v>16</v>
      </c>
      <c r="B28" s="125">
        <f>IF(data!B35="","",data!B35)</f>
        <v>1338</v>
      </c>
      <c r="C28" s="125" t="str">
        <f>IF(data!C35="","",data!C35)</f>
        <v/>
      </c>
      <c r="D28" s="126" t="str">
        <f>IF(data!E35="","",data!E35)</f>
        <v>NUR SELFIRA</v>
      </c>
      <c r="E28" s="217" t="str">
        <f>Formatif!BJ43</f>
        <v/>
      </c>
      <c r="F28" s="218" t="str">
        <f>Formatif!BL43</f>
        <v/>
      </c>
      <c r="G28" s="216" t="e">
        <f>'OLAH Formatif'!AA18</f>
        <v>#N/A</v>
      </c>
      <c r="H28" s="215" t="e">
        <f>'OLAH Formatif'!AD18</f>
        <v>#N/A</v>
      </c>
      <c r="I28" s="71"/>
    </row>
    <row r="29" spans="1:9" ht="48" customHeight="1">
      <c r="A29" s="125">
        <v>17</v>
      </c>
      <c r="B29" s="125">
        <f>IF(data!B36="","",data!B36)</f>
        <v>1339</v>
      </c>
      <c r="C29" s="125" t="str">
        <f>IF(data!C36="","",data!C36)</f>
        <v/>
      </c>
      <c r="D29" s="126" t="str">
        <f>IF(data!E36="","",data!E36)</f>
        <v>NUR WULAN RAMADHAN</v>
      </c>
      <c r="E29" s="217" t="str">
        <f>Formatif!BJ44</f>
        <v/>
      </c>
      <c r="F29" s="218" t="str">
        <f>Formatif!BL44</f>
        <v/>
      </c>
      <c r="G29" s="216" t="e">
        <f>'OLAH Formatif'!AA19</f>
        <v>#N/A</v>
      </c>
      <c r="H29" s="215" t="e">
        <f>'OLAH Formatif'!AD19</f>
        <v>#N/A</v>
      </c>
      <c r="I29" s="71"/>
    </row>
    <row r="30" spans="1:9" ht="48" customHeight="1">
      <c r="A30" s="125">
        <v>18</v>
      </c>
      <c r="B30" s="125">
        <f>IF(data!B37="","",data!B37)</f>
        <v>1340</v>
      </c>
      <c r="C30" s="125" t="str">
        <f>IF(data!C37="","",data!C37)</f>
        <v/>
      </c>
      <c r="D30" s="126" t="str">
        <f>IF(data!E37="","",data!E37)</f>
        <v>NURAH FAZRIAH SAFITRI</v>
      </c>
      <c r="E30" s="217" t="str">
        <f>Formatif!BJ45</f>
        <v/>
      </c>
      <c r="F30" s="218" t="str">
        <f>Formatif!BL45</f>
        <v/>
      </c>
      <c r="G30" s="216" t="e">
        <f>'OLAH Formatif'!AA20</f>
        <v>#N/A</v>
      </c>
      <c r="H30" s="215" t="e">
        <f>'OLAH Formatif'!AD20</f>
        <v>#N/A</v>
      </c>
      <c r="I30" s="71"/>
    </row>
    <row r="31" spans="1:9" ht="48" customHeight="1">
      <c r="A31" s="125">
        <v>19</v>
      </c>
      <c r="B31" s="125">
        <f>IF(data!B38="","",data!B38)</f>
        <v>1341</v>
      </c>
      <c r="C31" s="125" t="str">
        <f>IF(data!C38="","",data!C38)</f>
        <v/>
      </c>
      <c r="D31" s="126" t="str">
        <f>IF(data!E38="","",data!E38)</f>
        <v>PUTRA</v>
      </c>
      <c r="E31" s="217" t="str">
        <f>Formatif!BJ46</f>
        <v/>
      </c>
      <c r="F31" s="218" t="str">
        <f>Formatif!BL46</f>
        <v/>
      </c>
      <c r="G31" s="216" t="e">
        <f>'OLAH Formatif'!AA21</f>
        <v>#N/A</v>
      </c>
      <c r="H31" s="215" t="e">
        <f>'OLAH Formatif'!AD21</f>
        <v>#N/A</v>
      </c>
      <c r="I31" s="71"/>
    </row>
    <row r="32" spans="1:9" ht="48" customHeight="1">
      <c r="A32" s="125">
        <v>20</v>
      </c>
      <c r="B32" s="125">
        <f>IF(data!B39="","",data!B39)</f>
        <v>1342</v>
      </c>
      <c r="C32" s="125" t="str">
        <f>IF(data!C39="","",data!C39)</f>
        <v/>
      </c>
      <c r="D32" s="126" t="str">
        <f>IF(data!E39="","",data!E39)</f>
        <v>PUTRI AINUN SAFIRA</v>
      </c>
      <c r="E32" s="217" t="str">
        <f>Formatif!BJ47</f>
        <v/>
      </c>
      <c r="F32" s="218" t="str">
        <f>Formatif!BL47</f>
        <v/>
      </c>
      <c r="G32" s="216" t="e">
        <f>'OLAH Formatif'!AA22</f>
        <v>#N/A</v>
      </c>
      <c r="H32" s="215" t="e">
        <f>'OLAH Formatif'!AD22</f>
        <v>#N/A</v>
      </c>
      <c r="I32" s="71"/>
    </row>
    <row r="33" spans="1:9" ht="48" customHeight="1">
      <c r="A33" s="125">
        <v>21</v>
      </c>
      <c r="B33" s="125">
        <f>IF(data!B40="","",data!B40)</f>
        <v>1343</v>
      </c>
      <c r="C33" s="125" t="str">
        <f>IF(data!C40="","",data!C40)</f>
        <v/>
      </c>
      <c r="D33" s="126" t="str">
        <f>IF(data!E40="","",data!E40)</f>
        <v>RAKA SAPUTRA</v>
      </c>
      <c r="E33" s="217" t="str">
        <f>Formatif!BJ48</f>
        <v/>
      </c>
      <c r="F33" s="218" t="str">
        <f>Formatif!BL48</f>
        <v/>
      </c>
      <c r="G33" s="216" t="e">
        <f>'OLAH Formatif'!AA23</f>
        <v>#N/A</v>
      </c>
      <c r="H33" s="215" t="e">
        <f>'OLAH Formatif'!AD23</f>
        <v>#N/A</v>
      </c>
      <c r="I33" s="71"/>
    </row>
    <row r="34" spans="1:9" ht="48" customHeight="1">
      <c r="A34" s="125">
        <v>22</v>
      </c>
      <c r="B34" s="125">
        <f>IF(data!B41="","",data!B41)</f>
        <v>1344</v>
      </c>
      <c r="C34" s="125" t="str">
        <f>IF(data!C41="","",data!C41)</f>
        <v/>
      </c>
      <c r="D34" s="126" t="str">
        <f>IF(data!E41="","",data!E41)</f>
        <v>RIDHO AHMAD PRABU</v>
      </c>
      <c r="E34" s="217" t="str">
        <f>Formatif!BJ49</f>
        <v/>
      </c>
      <c r="F34" s="218" t="str">
        <f>Formatif!BL49</f>
        <v/>
      </c>
      <c r="G34" s="216" t="e">
        <f>'OLAH Formatif'!AA24</f>
        <v>#N/A</v>
      </c>
      <c r="H34" s="215" t="e">
        <f>'OLAH Formatif'!AD24</f>
        <v>#N/A</v>
      </c>
      <c r="I34" s="71"/>
    </row>
    <row r="35" spans="1:9" ht="48" customHeight="1">
      <c r="A35" s="125">
        <v>23</v>
      </c>
      <c r="B35" s="125">
        <f>IF(data!B42="","",data!B42)</f>
        <v>1345</v>
      </c>
      <c r="C35" s="125" t="str">
        <f>IF(data!C42="","",data!C42)</f>
        <v/>
      </c>
      <c r="D35" s="126" t="str">
        <f>IF(data!E42="","",data!E42)</f>
        <v>DEVI RISKA</v>
      </c>
      <c r="E35" s="217" t="str">
        <f>Formatif!BJ50</f>
        <v/>
      </c>
      <c r="F35" s="218" t="str">
        <f>Formatif!BL50</f>
        <v/>
      </c>
      <c r="G35" s="216" t="e">
        <f>'OLAH Formatif'!AA25</f>
        <v>#N/A</v>
      </c>
      <c r="H35" s="215" t="e">
        <f>'OLAH Formatif'!AD25</f>
        <v>#N/A</v>
      </c>
      <c r="I35" s="71"/>
    </row>
    <row r="36" spans="1:9" ht="48" customHeight="1">
      <c r="A36" s="125">
        <v>24</v>
      </c>
      <c r="B36" s="125">
        <f>IF(data!B43="","",data!B43)</f>
        <v>1346</v>
      </c>
      <c r="C36" s="125" t="str">
        <f>IF(data!C43="","",data!C43)</f>
        <v/>
      </c>
      <c r="D36" s="126" t="str">
        <f>IF(data!E43="","",data!E43)</f>
        <v>ROBAN</v>
      </c>
      <c r="E36" s="217" t="str">
        <f>Formatif!BJ51</f>
        <v/>
      </c>
      <c r="F36" s="218" t="str">
        <f>Formatif!BL51</f>
        <v/>
      </c>
      <c r="G36" s="216" t="e">
        <f>'OLAH Formatif'!AA26</f>
        <v>#N/A</v>
      </c>
      <c r="H36" s="215" t="e">
        <f>'OLAH Formatif'!AD26</f>
        <v>#N/A</v>
      </c>
      <c r="I36" s="71"/>
    </row>
    <row r="37" spans="1:9" ht="48" customHeight="1">
      <c r="A37" s="125">
        <v>25</v>
      </c>
      <c r="B37" s="125">
        <f>IF(data!B44="","",data!B44)</f>
        <v>1347</v>
      </c>
      <c r="C37" s="125" t="str">
        <f>IF(data!C44="","",data!C44)</f>
        <v/>
      </c>
      <c r="D37" s="126" t="str">
        <f>IF(data!E44="","",data!E44)</f>
        <v>SAHRUL RAMADHAN</v>
      </c>
      <c r="E37" s="217" t="str">
        <f>Formatif!BJ52</f>
        <v/>
      </c>
      <c r="F37" s="218" t="str">
        <f>Formatif!BL52</f>
        <v/>
      </c>
      <c r="G37" s="216" t="e">
        <f>'OLAH Formatif'!AA27</f>
        <v>#N/A</v>
      </c>
      <c r="H37" s="215" t="e">
        <f>'OLAH Formatif'!AD27</f>
        <v>#N/A</v>
      </c>
      <c r="I37" s="71"/>
    </row>
    <row r="38" spans="1:9" ht="48" customHeight="1">
      <c r="A38" s="125">
        <v>26</v>
      </c>
      <c r="B38" s="125">
        <f>IF(data!B45="","",data!B45)</f>
        <v>1348</v>
      </c>
      <c r="C38" s="125" t="str">
        <f>IF(data!C45="","",data!C45)</f>
        <v/>
      </c>
      <c r="D38" s="126" t="str">
        <f>IF(data!E45="","",data!E45)</f>
        <v>SATIFA KHUMAIRAH</v>
      </c>
      <c r="E38" s="217" t="str">
        <f>Formatif!BJ53</f>
        <v/>
      </c>
      <c r="F38" s="218" t="str">
        <f>Formatif!BL53</f>
        <v/>
      </c>
      <c r="G38" s="216" t="e">
        <f>'OLAH Formatif'!AA28</f>
        <v>#N/A</v>
      </c>
      <c r="H38" s="215" t="e">
        <f>'OLAH Formatif'!AD28</f>
        <v>#N/A</v>
      </c>
      <c r="I38" s="71"/>
    </row>
    <row r="39" spans="1:9" ht="48" customHeight="1">
      <c r="A39" s="125">
        <v>27</v>
      </c>
      <c r="B39" s="125">
        <f>IF(data!B46="","",data!B46)</f>
        <v>1349</v>
      </c>
      <c r="C39" s="125" t="str">
        <f>IF(data!C46="","",data!C46)</f>
        <v/>
      </c>
      <c r="D39" s="126" t="str">
        <f>IF(data!E46="","",data!E46)</f>
        <v>SITI ASIA</v>
      </c>
      <c r="E39" s="217" t="str">
        <f>Formatif!BJ54</f>
        <v/>
      </c>
      <c r="F39" s="218" t="str">
        <f>Formatif!BL54</f>
        <v/>
      </c>
      <c r="G39" s="216" t="e">
        <f>'OLAH Formatif'!AA29</f>
        <v>#N/A</v>
      </c>
      <c r="H39" s="215" t="e">
        <f>'OLAH Formatif'!AD29</f>
        <v>#N/A</v>
      </c>
      <c r="I39" s="71"/>
    </row>
    <row r="40" spans="1:9" ht="48" customHeight="1">
      <c r="A40" s="125">
        <v>28</v>
      </c>
      <c r="B40" s="125">
        <f>IF(data!B47="","",data!B47)</f>
        <v>1350</v>
      </c>
      <c r="C40" s="125" t="str">
        <f>IF(data!C47="","",data!C47)</f>
        <v/>
      </c>
      <c r="D40" s="126" t="str">
        <f>IF(data!E47="","",data!E47)</f>
        <v>SURIANI</v>
      </c>
      <c r="E40" s="217" t="str">
        <f>Formatif!BJ55</f>
        <v/>
      </c>
      <c r="F40" s="218" t="str">
        <f>Formatif!BL55</f>
        <v/>
      </c>
      <c r="G40" s="216" t="e">
        <f>'OLAH Formatif'!AA30</f>
        <v>#N/A</v>
      </c>
      <c r="H40" s="215" t="e">
        <f>'OLAH Formatif'!AD30</f>
        <v>#N/A</v>
      </c>
      <c r="I40" s="71"/>
    </row>
    <row r="41" spans="1:9" ht="48" customHeight="1">
      <c r="A41" s="125">
        <v>29</v>
      </c>
      <c r="B41" s="125">
        <f>IF(data!B48="","",data!B48)</f>
        <v>1351</v>
      </c>
      <c r="C41" s="125" t="str">
        <f>IF(data!C48="","",data!C48)</f>
        <v/>
      </c>
      <c r="D41" s="126" t="str">
        <f>IF(data!E48="","",data!E48)</f>
        <v>USWATUN HASANAH</v>
      </c>
      <c r="E41" s="217" t="str">
        <f>Formatif!BJ56</f>
        <v/>
      </c>
      <c r="F41" s="218" t="str">
        <f>Formatif!BL56</f>
        <v/>
      </c>
      <c r="G41" s="216" t="e">
        <f>'OLAH Formatif'!AA31</f>
        <v>#N/A</v>
      </c>
      <c r="H41" s="215" t="e">
        <f>'OLAH Formatif'!AD31</f>
        <v>#N/A</v>
      </c>
      <c r="I41" s="71"/>
    </row>
    <row r="42" spans="1:9" ht="48" customHeight="1">
      <c r="A42" s="125">
        <v>30</v>
      </c>
      <c r="B42" s="125">
        <f>IF(data!B49="","",data!B49)</f>
        <v>1352</v>
      </c>
      <c r="C42" s="125" t="str">
        <f>IF(data!C49="","",data!C49)</f>
        <v/>
      </c>
      <c r="D42" s="126" t="str">
        <f>IF(data!E49="","",data!E49)</f>
        <v>ZANIS PERDANA</v>
      </c>
      <c r="E42" s="217" t="str">
        <f>Formatif!BJ57</f>
        <v/>
      </c>
      <c r="F42" s="218" t="str">
        <f>Formatif!BL57</f>
        <v/>
      </c>
      <c r="G42" s="216" t="e">
        <f>'OLAH Formatif'!AA32</f>
        <v>#N/A</v>
      </c>
      <c r="H42" s="215" t="e">
        <f>'OLAH Formatif'!AD32</f>
        <v>#N/A</v>
      </c>
      <c r="I42" s="71"/>
    </row>
    <row r="43" spans="1:9" ht="48" customHeight="1">
      <c r="A43" s="125">
        <v>31</v>
      </c>
      <c r="B43" s="125" t="str">
        <f>IF(data!B50="","",data!B50)</f>
        <v/>
      </c>
      <c r="C43" s="125" t="str">
        <f>IF(data!C50="","",data!C50)</f>
        <v/>
      </c>
      <c r="D43" s="126" t="str">
        <f>IF(data!E50="","",data!E50)</f>
        <v/>
      </c>
      <c r="E43" s="217" t="str">
        <f>Formatif!BJ58</f>
        <v/>
      </c>
      <c r="F43" s="218" t="str">
        <f>Formatif!BL58</f>
        <v/>
      </c>
      <c r="G43" s="216" t="e">
        <f>'OLAH Formatif'!AA33</f>
        <v>#N/A</v>
      </c>
      <c r="H43" s="215" t="e">
        <f>'OLAH Formatif'!AD33</f>
        <v>#N/A</v>
      </c>
      <c r="I43" s="71"/>
    </row>
    <row r="44" spans="1:9" ht="48" customHeight="1">
      <c r="A44" s="125">
        <v>32</v>
      </c>
      <c r="B44" s="125" t="str">
        <f>IF(data!B51="","",data!B51)</f>
        <v/>
      </c>
      <c r="C44" s="125" t="str">
        <f>IF(data!C51="","",data!C51)</f>
        <v/>
      </c>
      <c r="D44" s="126" t="str">
        <f>IF(data!E51="","",data!E51)</f>
        <v/>
      </c>
      <c r="E44" s="217" t="str">
        <f>Formatif!BJ59</f>
        <v/>
      </c>
      <c r="F44" s="218" t="str">
        <f>Formatif!BL59</f>
        <v/>
      </c>
      <c r="G44" s="216" t="e">
        <f>'OLAH Formatif'!AA34</f>
        <v>#N/A</v>
      </c>
      <c r="H44" s="215" t="e">
        <f>'OLAH Formatif'!AD34</f>
        <v>#N/A</v>
      </c>
      <c r="I44" s="71"/>
    </row>
    <row r="45" spans="1:9" ht="48" customHeight="1">
      <c r="A45" s="125">
        <v>33</v>
      </c>
      <c r="B45" s="125" t="str">
        <f>IF(data!B52="","",data!B52)</f>
        <v/>
      </c>
      <c r="C45" s="125" t="str">
        <f>IF(data!C52="","",data!C52)</f>
        <v/>
      </c>
      <c r="D45" s="126" t="str">
        <f>IF(data!E52="","",data!E52)</f>
        <v/>
      </c>
      <c r="E45" s="217" t="str">
        <f>Formatif!BJ60</f>
        <v/>
      </c>
      <c r="F45" s="218" t="str">
        <f>Formatif!BL60</f>
        <v/>
      </c>
      <c r="G45" s="216" t="e">
        <f>'OLAH Formatif'!AA35</f>
        <v>#N/A</v>
      </c>
      <c r="H45" s="215" t="e">
        <f>'OLAH Formatif'!AD35</f>
        <v>#N/A</v>
      </c>
      <c r="I45" s="71"/>
    </row>
    <row r="46" spans="1:9" ht="48" customHeight="1">
      <c r="A46" s="125">
        <v>34</v>
      </c>
      <c r="B46" s="125" t="str">
        <f>IF(data!B53="","",data!B53)</f>
        <v/>
      </c>
      <c r="C46" s="125" t="str">
        <f>IF(data!C53="","",data!C53)</f>
        <v/>
      </c>
      <c r="D46" s="126" t="str">
        <f>IF(data!E53="","",data!E53)</f>
        <v/>
      </c>
      <c r="E46" s="217" t="str">
        <f>Formatif!BJ61</f>
        <v/>
      </c>
      <c r="F46" s="218" t="str">
        <f>Formatif!BL61</f>
        <v/>
      </c>
      <c r="G46" s="216" t="e">
        <f>'OLAH Formatif'!AA36</f>
        <v>#N/A</v>
      </c>
      <c r="H46" s="215" t="e">
        <f>'OLAH Formatif'!AD36</f>
        <v>#N/A</v>
      </c>
      <c r="I46" s="71"/>
    </row>
    <row r="47" spans="1:9" ht="48" customHeight="1">
      <c r="A47" s="125">
        <v>35</v>
      </c>
      <c r="B47" s="125" t="str">
        <f>IF(data!B54="","",data!B54)</f>
        <v/>
      </c>
      <c r="C47" s="125" t="str">
        <f>IF(data!C54="","",data!C54)</f>
        <v/>
      </c>
      <c r="D47" s="126" t="str">
        <f>IF(data!E54="","",data!E54)</f>
        <v/>
      </c>
      <c r="E47" s="217" t="str">
        <f>Formatif!BJ62</f>
        <v/>
      </c>
      <c r="F47" s="218" t="str">
        <f>Formatif!BL62</f>
        <v/>
      </c>
      <c r="G47" s="216" t="e">
        <f>'OLAH Formatif'!AA37</f>
        <v>#N/A</v>
      </c>
      <c r="H47" s="215" t="e">
        <f>'OLAH Formatif'!AD37</f>
        <v>#N/A</v>
      </c>
      <c r="I47" s="71"/>
    </row>
    <row r="48" spans="1:9">
      <c r="A48" s="129"/>
      <c r="B48" s="440" t="s">
        <v>60</v>
      </c>
      <c r="C48" s="441"/>
      <c r="D48" s="442"/>
      <c r="E48" s="219" t="str">
        <f>IFERROR(AVERAGE(E13:E47),"")</f>
        <v/>
      </c>
      <c r="F48" s="219" t="str">
        <f>IFERROR(AVERAGE(F13:F47),"")</f>
        <v/>
      </c>
      <c r="G48" s="131"/>
      <c r="H48" s="131"/>
      <c r="I48" s="71"/>
    </row>
    <row r="49" spans="1:9" ht="6.75" customHeight="1">
      <c r="A49" s="71"/>
      <c r="B49" s="71"/>
      <c r="C49" s="71"/>
      <c r="D49" s="71"/>
      <c r="E49" s="71"/>
      <c r="F49" s="71"/>
      <c r="G49" s="71"/>
      <c r="H49" s="71"/>
      <c r="I49" s="71"/>
    </row>
    <row r="50" spans="1:9">
      <c r="A50" s="71"/>
      <c r="B50" s="71"/>
      <c r="C50" s="71"/>
      <c r="D50" s="71" t="s">
        <v>69</v>
      </c>
      <c r="E50" s="71"/>
      <c r="F50" s="71"/>
      <c r="G50" s="71" t="str">
        <f>"Dompu,  "&amp;IF(data!E15="","",data!E15)</f>
        <v xml:space="preserve">Dompu,  </v>
      </c>
      <c r="H50" s="71"/>
      <c r="I50" s="71"/>
    </row>
    <row r="51" spans="1:9">
      <c r="A51" s="71"/>
      <c r="B51" s="71"/>
      <c r="C51" s="71"/>
      <c r="D51" s="71" t="str">
        <f>"Kepala "&amp;data!E4&amp;" "&amp;data!E7</f>
        <v>Kepala SMPN 7 IT DOMPU Dompu</v>
      </c>
      <c r="E51" s="71"/>
      <c r="F51" s="71"/>
      <c r="G51" s="71" t="s">
        <v>123</v>
      </c>
      <c r="H51" s="71"/>
      <c r="I51" s="71"/>
    </row>
    <row r="52" spans="1:9">
      <c r="A52" s="71"/>
      <c r="B52" s="71"/>
      <c r="C52" s="71"/>
      <c r="D52" s="71"/>
      <c r="E52" s="71"/>
      <c r="F52" s="71"/>
      <c r="G52" s="71"/>
      <c r="H52" s="71"/>
      <c r="I52" s="71"/>
    </row>
    <row r="53" spans="1:9">
      <c r="A53" s="71"/>
      <c r="B53" s="71"/>
      <c r="C53" s="71"/>
      <c r="D53" s="71"/>
      <c r="E53" s="71"/>
      <c r="F53" s="71"/>
      <c r="G53" s="71"/>
      <c r="H53" s="71"/>
      <c r="I53" s="71"/>
    </row>
    <row r="54" spans="1:9">
      <c r="A54" s="71"/>
      <c r="B54" s="71"/>
      <c r="C54" s="71"/>
      <c r="D54" s="133" t="str">
        <f>IF(data!E12="","",data!E12)</f>
        <v>H. Hasan, S.Pd</v>
      </c>
      <c r="E54" s="71"/>
      <c r="F54" s="71"/>
      <c r="G54" s="133" t="str">
        <f>IF(HOME!F5="","",HOME!F5)</f>
        <v/>
      </c>
      <c r="H54" s="71"/>
      <c r="I54" s="71"/>
    </row>
    <row r="55" spans="1:9">
      <c r="A55" s="71"/>
      <c r="B55" s="71"/>
      <c r="C55" s="71"/>
      <c r="D55" s="134" t="str">
        <f>IF(data!E13="","",data!E13)</f>
        <v>NIP.  196812311992021008</v>
      </c>
      <c r="E55" s="71"/>
      <c r="F55" s="71"/>
      <c r="G55" s="71" t="str">
        <f>IF(HOME!F6="","",HOME!F6)</f>
        <v>NIP.</v>
      </c>
      <c r="H55" s="71"/>
      <c r="I55" s="71"/>
    </row>
    <row r="56" spans="1:9">
      <c r="A56" s="71"/>
      <c r="B56" s="71"/>
      <c r="C56" s="71"/>
      <c r="D56" s="71"/>
      <c r="E56" s="71"/>
      <c r="F56" s="71"/>
      <c r="G56" s="71"/>
      <c r="H56" s="71"/>
      <c r="I56" s="71"/>
    </row>
  </sheetData>
  <sheetProtection password="CA29" sheet="1" objects="1" scenarios="1"/>
  <mergeCells count="11">
    <mergeCell ref="E11:F11"/>
    <mergeCell ref="G11:H11"/>
    <mergeCell ref="B1:H1"/>
    <mergeCell ref="B2:H2"/>
    <mergeCell ref="B3:H3"/>
    <mergeCell ref="B4:H6"/>
    <mergeCell ref="A11:A12"/>
    <mergeCell ref="B11:B12"/>
    <mergeCell ref="C11:C12"/>
    <mergeCell ref="D11:D12"/>
    <mergeCell ref="B48:D48"/>
  </mergeCells>
  <conditionalFormatting sqref="E13:G47">
    <cfRule type="cellIs" dxfId="24" priority="4" operator="greaterThan">
      <formula>0</formula>
    </cfRule>
  </conditionalFormatting>
  <conditionalFormatting sqref="H13:H47">
    <cfRule type="cellIs" dxfId="23" priority="2" operator="greaterThan">
      <formula>0</formula>
    </cfRule>
  </conditionalFormatting>
  <conditionalFormatting sqref="E14:F48">
    <cfRule type="cellIs" dxfId="22" priority="1" operator="greaterThan">
      <formula>0</formula>
    </cfRule>
  </conditionalFormatting>
  <printOptions horizontalCentered="1"/>
  <pageMargins left="0.25" right="0.25" top="0.75" bottom="0.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8"/>
  <sheetViews>
    <sheetView showRowColHeaders="0" workbookViewId="0">
      <selection activeCell="I5" sqref="I5"/>
    </sheetView>
  </sheetViews>
  <sheetFormatPr defaultColWidth="0" defaultRowHeight="15" zeroHeight="1"/>
  <cols>
    <col min="1" max="1" width="3.5703125" style="54" customWidth="1"/>
    <col min="2" max="2" width="5.7109375" style="54" customWidth="1"/>
    <col min="3" max="3" width="5.28515625" style="54" bestFit="1" customWidth="1"/>
    <col min="4" max="4" width="6.5703125" style="54" bestFit="1" customWidth="1"/>
    <col min="5" max="5" width="6" style="54" bestFit="1" customWidth="1"/>
    <col min="6" max="6" width="7.5703125" style="54" customWidth="1"/>
    <col min="7" max="7" width="6" style="54" bestFit="1" customWidth="1"/>
    <col min="8" max="8" width="6" style="54" customWidth="1"/>
    <col min="9" max="9" width="39.42578125" style="54" customWidth="1"/>
    <col min="10" max="10" width="6.5703125" style="54" customWidth="1"/>
    <col min="11" max="11" width="6.85546875" style="54" customWidth="1"/>
    <col min="12" max="13" width="9.140625" style="54" customWidth="1"/>
    <col min="14" max="14" width="5.85546875" style="54" customWidth="1"/>
    <col min="15" max="16384" width="0" style="54" hidden="1"/>
  </cols>
  <sheetData>
    <row r="1" spans="1:11" ht="18.75">
      <c r="A1" s="20"/>
      <c r="B1" s="482" t="str">
        <f>Formatif!C1</f>
        <v>DINAS DIKPORA KABUPATEN DOMPU</v>
      </c>
      <c r="C1" s="483"/>
      <c r="D1" s="483"/>
      <c r="E1" s="483"/>
      <c r="F1" s="483"/>
      <c r="G1" s="483"/>
      <c r="H1" s="483"/>
      <c r="I1" s="484"/>
      <c r="J1" s="20"/>
      <c r="K1" s="20"/>
    </row>
    <row r="2" spans="1:11" ht="33.75">
      <c r="A2" s="20"/>
      <c r="B2" s="485" t="str">
        <f>Formatif!C2</f>
        <v>SMPN 7 IT DOMPU</v>
      </c>
      <c r="C2" s="486"/>
      <c r="D2" s="486"/>
      <c r="E2" s="486"/>
      <c r="F2" s="486"/>
      <c r="G2" s="486"/>
      <c r="H2" s="486"/>
      <c r="I2" s="487"/>
      <c r="J2" s="20"/>
      <c r="K2" s="20"/>
    </row>
    <row r="3" spans="1:11" ht="15.75" thickBot="1">
      <c r="A3" s="20"/>
      <c r="B3" s="488" t="str">
        <f>Formatif!C3</f>
        <v>Jln. Dorobata No.02 Kel. Kandai Satu Dompu</v>
      </c>
      <c r="C3" s="489"/>
      <c r="D3" s="489"/>
      <c r="E3" s="489"/>
      <c r="F3" s="489"/>
      <c r="G3" s="489"/>
      <c r="H3" s="489"/>
      <c r="I3" s="490"/>
      <c r="J3" s="20"/>
      <c r="K3" s="20"/>
    </row>
    <row r="4" spans="1:11" ht="27" thickBot="1">
      <c r="A4" s="20"/>
      <c r="B4" s="491" t="s">
        <v>117</v>
      </c>
      <c r="C4" s="492"/>
      <c r="D4" s="492"/>
      <c r="E4" s="492"/>
      <c r="F4" s="492"/>
      <c r="G4" s="492"/>
      <c r="H4" s="492"/>
      <c r="I4" s="493"/>
      <c r="J4" s="20"/>
      <c r="K4" s="20"/>
    </row>
    <row r="5" spans="1:11">
      <c r="A5" s="20"/>
      <c r="B5" s="20"/>
      <c r="C5" s="20"/>
      <c r="D5" s="20"/>
      <c r="E5" s="20"/>
      <c r="F5" s="20"/>
      <c r="G5" s="20"/>
      <c r="H5" s="20"/>
      <c r="I5" s="20"/>
      <c r="J5" s="20"/>
      <c r="K5" s="20"/>
    </row>
    <row r="6" spans="1:11">
      <c r="A6" s="20"/>
      <c r="B6" s="20"/>
      <c r="C6" s="20"/>
      <c r="D6" s="20"/>
      <c r="E6" s="20"/>
      <c r="F6" s="20"/>
      <c r="G6" s="20"/>
      <c r="H6" s="20"/>
      <c r="I6" s="20"/>
      <c r="J6" s="20"/>
      <c r="K6" s="20"/>
    </row>
    <row r="7" spans="1:11">
      <c r="A7" s="20"/>
      <c r="B7" s="20"/>
      <c r="C7" s="20"/>
      <c r="D7" s="20"/>
      <c r="E7" s="20"/>
      <c r="F7" s="20"/>
      <c r="G7" s="20"/>
      <c r="H7" s="20"/>
      <c r="I7" s="20"/>
      <c r="J7" s="20"/>
      <c r="K7" s="20"/>
    </row>
    <row r="8" spans="1:11">
      <c r="A8" s="20"/>
      <c r="B8" s="46"/>
      <c r="C8" s="46" t="s">
        <v>47</v>
      </c>
      <c r="D8" s="21" t="str">
        <f>Formatif!C8</f>
        <v/>
      </c>
      <c r="E8" s="22"/>
      <c r="F8" s="20"/>
      <c r="G8" s="20"/>
      <c r="H8" s="46"/>
      <c r="I8" s="46" t="s">
        <v>66</v>
      </c>
      <c r="J8" s="22" t="str">
        <f>Formatif!$AM$8</f>
        <v>1 (ganjil)</v>
      </c>
      <c r="K8" s="20"/>
    </row>
    <row r="9" spans="1:11">
      <c r="A9" s="20"/>
      <c r="B9" s="46"/>
      <c r="C9" s="46" t="s">
        <v>48</v>
      </c>
      <c r="D9" s="21" t="str">
        <f>Formatif!C9</f>
        <v/>
      </c>
      <c r="E9" s="22"/>
      <c r="F9" s="20"/>
      <c r="G9" s="20"/>
      <c r="H9" s="46"/>
      <c r="I9" s="46" t="s">
        <v>49</v>
      </c>
      <c r="J9" s="21" t="str">
        <f>Formatif!$AM$9</f>
        <v/>
      </c>
      <c r="K9" s="20"/>
    </row>
    <row r="10" spans="1:11">
      <c r="A10" s="20"/>
      <c r="B10" s="20"/>
      <c r="C10" s="46" t="s">
        <v>268</v>
      </c>
      <c r="D10" s="20" t="s">
        <v>21</v>
      </c>
      <c r="E10" s="20"/>
      <c r="F10" s="20"/>
      <c r="G10" s="20"/>
      <c r="H10" s="20"/>
      <c r="I10" s="46"/>
      <c r="J10" s="20"/>
      <c r="K10" s="20"/>
    </row>
    <row r="11" spans="1:11">
      <c r="A11" s="494" t="s">
        <v>53</v>
      </c>
      <c r="B11" s="476" t="s">
        <v>17</v>
      </c>
      <c r="C11" s="466"/>
      <c r="D11" s="467"/>
      <c r="E11" s="496" t="s">
        <v>9</v>
      </c>
      <c r="F11" s="497"/>
      <c r="G11" s="497"/>
      <c r="H11" s="498"/>
      <c r="I11" s="476" t="s">
        <v>88</v>
      </c>
      <c r="J11" s="466"/>
      <c r="K11" s="467"/>
    </row>
    <row r="12" spans="1:11" ht="30" customHeight="1" thickBot="1">
      <c r="A12" s="495"/>
      <c r="B12" s="479"/>
      <c r="C12" s="480"/>
      <c r="D12" s="481"/>
      <c r="E12" s="238" t="s">
        <v>68</v>
      </c>
      <c r="F12" s="499" t="s">
        <v>231</v>
      </c>
      <c r="G12" s="500"/>
      <c r="H12" s="501"/>
      <c r="I12" s="479"/>
      <c r="J12" s="480"/>
      <c r="K12" s="481"/>
    </row>
    <row r="13" spans="1:11" ht="15.75" thickTop="1">
      <c r="A13" s="474">
        <v>1</v>
      </c>
      <c r="B13" s="475">
        <f>Kriteria!C10</f>
        <v>95</v>
      </c>
      <c r="C13" s="473" t="s">
        <v>264</v>
      </c>
      <c r="D13" s="475">
        <f>Kriteria!E10</f>
        <v>100</v>
      </c>
      <c r="E13" s="478" t="str">
        <f>Kriteria!B10</f>
        <v>A+</v>
      </c>
      <c r="F13" s="468">
        <f>COUNTIF(Formatif!$BL$28:$BL$62,"A+")</f>
        <v>0</v>
      </c>
      <c r="G13" s="462" t="s">
        <v>118</v>
      </c>
      <c r="H13" s="463"/>
      <c r="I13" s="236" t="s">
        <v>232</v>
      </c>
      <c r="J13" s="237">
        <f>SUM($F$13:$F$28)</f>
        <v>0</v>
      </c>
      <c r="K13" s="55" t="s">
        <v>118</v>
      </c>
    </row>
    <row r="14" spans="1:11">
      <c r="A14" s="470"/>
      <c r="B14" s="472"/>
      <c r="C14" s="472"/>
      <c r="D14" s="472"/>
      <c r="E14" s="477"/>
      <c r="F14" s="461"/>
      <c r="G14" s="464"/>
      <c r="H14" s="465"/>
      <c r="I14" s="236" t="s">
        <v>233</v>
      </c>
      <c r="J14" s="248">
        <f>IFERROR((J13/COUNTA(data!$E$20:$E$54))*100,"")</f>
        <v>0</v>
      </c>
      <c r="K14" s="55" t="s">
        <v>62</v>
      </c>
    </row>
    <row r="15" spans="1:11">
      <c r="A15" s="469">
        <v>2</v>
      </c>
      <c r="B15" s="471">
        <f>Kriteria!C11</f>
        <v>90</v>
      </c>
      <c r="C15" s="473" t="s">
        <v>264</v>
      </c>
      <c r="D15" s="471">
        <f>Kriteria!E11</f>
        <v>94</v>
      </c>
      <c r="E15" s="476" t="str">
        <f>Kriteria!B11</f>
        <v>A</v>
      </c>
      <c r="F15" s="460">
        <f>COUNTIF(Formatif!$BL$28:$BL$62,"A")</f>
        <v>0</v>
      </c>
      <c r="G15" s="466" t="s">
        <v>118</v>
      </c>
      <c r="H15" s="467"/>
      <c r="I15" s="236" t="s">
        <v>234</v>
      </c>
      <c r="J15" s="178" t="str">
        <f>IFERROR(Formatif!BJ63,"")</f>
        <v/>
      </c>
      <c r="K15" s="55"/>
    </row>
    <row r="16" spans="1:11">
      <c r="A16" s="470"/>
      <c r="B16" s="472"/>
      <c r="C16" s="472"/>
      <c r="D16" s="472"/>
      <c r="E16" s="477"/>
      <c r="F16" s="461"/>
      <c r="G16" s="464"/>
      <c r="H16" s="465"/>
      <c r="I16" s="234"/>
      <c r="J16" s="234"/>
      <c r="K16" s="235"/>
    </row>
    <row r="17" spans="1:11">
      <c r="A17" s="469">
        <v>3</v>
      </c>
      <c r="B17" s="471">
        <f>Kriteria!C12</f>
        <v>85</v>
      </c>
      <c r="C17" s="473" t="s">
        <v>264</v>
      </c>
      <c r="D17" s="471">
        <f>Kriteria!E12</f>
        <v>89</v>
      </c>
      <c r="E17" s="476" t="str">
        <f>Kriteria!B12</f>
        <v>A-</v>
      </c>
      <c r="F17" s="460">
        <f>COUNTIF(Formatif!$BL$28:$BL$62,"A-")</f>
        <v>0</v>
      </c>
      <c r="G17" s="466" t="s">
        <v>118</v>
      </c>
      <c r="H17" s="467"/>
      <c r="I17" s="234"/>
      <c r="J17" s="234"/>
      <c r="K17" s="235"/>
    </row>
    <row r="18" spans="1:11">
      <c r="A18" s="470"/>
      <c r="B18" s="472"/>
      <c r="C18" s="472"/>
      <c r="D18" s="472"/>
      <c r="E18" s="477"/>
      <c r="F18" s="468"/>
      <c r="G18" s="462"/>
      <c r="H18" s="463"/>
      <c r="I18" s="234"/>
      <c r="J18" s="234"/>
      <c r="K18" s="235"/>
    </row>
    <row r="19" spans="1:11">
      <c r="A19" s="469">
        <v>4</v>
      </c>
      <c r="B19" s="471">
        <f>Kriteria!C13</f>
        <v>80</v>
      </c>
      <c r="C19" s="473" t="s">
        <v>264</v>
      </c>
      <c r="D19" s="471">
        <f>Kriteria!E13</f>
        <v>84</v>
      </c>
      <c r="E19" s="476" t="str">
        <f>Kriteria!B13</f>
        <v>B+</v>
      </c>
      <c r="F19" s="460">
        <f>COUNTIF(Formatif!$BL$28:$BL$62,"B+")</f>
        <v>0</v>
      </c>
      <c r="G19" s="466" t="s">
        <v>118</v>
      </c>
      <c r="H19" s="467"/>
      <c r="I19" s="234"/>
      <c r="J19" s="234"/>
      <c r="K19" s="235"/>
    </row>
    <row r="20" spans="1:11">
      <c r="A20" s="470"/>
      <c r="B20" s="472"/>
      <c r="C20" s="472"/>
      <c r="D20" s="472"/>
      <c r="E20" s="477"/>
      <c r="F20" s="461"/>
      <c r="G20" s="464"/>
      <c r="H20" s="465"/>
      <c r="I20" s="234"/>
      <c r="J20" s="234"/>
      <c r="K20" s="235"/>
    </row>
    <row r="21" spans="1:11">
      <c r="A21" s="469">
        <v>5</v>
      </c>
      <c r="B21" s="471">
        <f>Kriteria!C14</f>
        <v>75</v>
      </c>
      <c r="C21" s="473" t="s">
        <v>264</v>
      </c>
      <c r="D21" s="471">
        <f>Kriteria!E14</f>
        <v>79</v>
      </c>
      <c r="E21" s="476" t="str">
        <f>Kriteria!B14</f>
        <v>B</v>
      </c>
      <c r="F21" s="460">
        <f>COUNTIF(Formatif!$BL$28:$BL$62,"B")</f>
        <v>0</v>
      </c>
      <c r="G21" s="466" t="s">
        <v>118</v>
      </c>
      <c r="H21" s="467"/>
      <c r="I21" s="234"/>
      <c r="J21" s="234"/>
      <c r="K21" s="235"/>
    </row>
    <row r="22" spans="1:11">
      <c r="A22" s="470"/>
      <c r="B22" s="472"/>
      <c r="C22" s="472"/>
      <c r="D22" s="472"/>
      <c r="E22" s="477"/>
      <c r="F22" s="461"/>
      <c r="G22" s="464"/>
      <c r="H22" s="465"/>
      <c r="I22" s="234"/>
      <c r="J22" s="234"/>
      <c r="K22" s="235"/>
    </row>
    <row r="23" spans="1:11">
      <c r="A23" s="469">
        <v>6</v>
      </c>
      <c r="B23" s="471">
        <f>Kriteria!C15</f>
        <v>70</v>
      </c>
      <c r="C23" s="473" t="s">
        <v>264</v>
      </c>
      <c r="D23" s="471">
        <f>Kriteria!E15</f>
        <v>74</v>
      </c>
      <c r="E23" s="476" t="str">
        <f>Kriteria!B15</f>
        <v>B-</v>
      </c>
      <c r="F23" s="460">
        <f>COUNTIF(Formatif!$BL$28:$BL$62,"B-")</f>
        <v>0</v>
      </c>
      <c r="G23" s="466" t="s">
        <v>118</v>
      </c>
      <c r="H23" s="467"/>
      <c r="I23" s="234"/>
      <c r="J23" s="234"/>
      <c r="K23" s="235"/>
    </row>
    <row r="24" spans="1:11">
      <c r="A24" s="470"/>
      <c r="B24" s="472"/>
      <c r="C24" s="472"/>
      <c r="D24" s="472"/>
      <c r="E24" s="477"/>
      <c r="F24" s="461"/>
      <c r="G24" s="464"/>
      <c r="H24" s="465"/>
      <c r="I24" s="234"/>
      <c r="J24" s="234"/>
      <c r="K24" s="235"/>
    </row>
    <row r="25" spans="1:11">
      <c r="A25" s="469">
        <v>7</v>
      </c>
      <c r="B25" s="471">
        <f>Kriteria!C16</f>
        <v>60</v>
      </c>
      <c r="C25" s="473" t="s">
        <v>264</v>
      </c>
      <c r="D25" s="471">
        <f>Kriteria!E16</f>
        <v>69</v>
      </c>
      <c r="E25" s="476" t="str">
        <f>Kriteria!B16</f>
        <v>C</v>
      </c>
      <c r="F25" s="460">
        <f>COUNTIF(Formatif!$BL$28:$BL$62,"C")</f>
        <v>0</v>
      </c>
      <c r="G25" s="466" t="s">
        <v>118</v>
      </c>
      <c r="H25" s="467"/>
      <c r="I25" s="234"/>
      <c r="J25" s="234"/>
      <c r="K25" s="235"/>
    </row>
    <row r="26" spans="1:11">
      <c r="A26" s="470"/>
      <c r="B26" s="472"/>
      <c r="C26" s="472"/>
      <c r="D26" s="472"/>
      <c r="E26" s="477"/>
      <c r="F26" s="461"/>
      <c r="G26" s="464"/>
      <c r="H26" s="465"/>
      <c r="I26" s="234"/>
      <c r="J26" s="234"/>
      <c r="K26" s="235"/>
    </row>
    <row r="27" spans="1:11">
      <c r="A27" s="469">
        <v>8</v>
      </c>
      <c r="B27" s="471">
        <f>Kriteria!C17</f>
        <v>0</v>
      </c>
      <c r="C27" s="473" t="s">
        <v>264</v>
      </c>
      <c r="D27" s="471">
        <f>Kriteria!E17</f>
        <v>59</v>
      </c>
      <c r="E27" s="476" t="str">
        <f>Kriteria!B17</f>
        <v>D</v>
      </c>
      <c r="F27" s="468">
        <f>COUNTIF(Formatif!$BL$28:$BL$62,"D")</f>
        <v>0</v>
      </c>
      <c r="G27" s="462" t="s">
        <v>118</v>
      </c>
      <c r="H27" s="463"/>
      <c r="I27" s="234"/>
      <c r="J27" s="234"/>
      <c r="K27" s="235"/>
    </row>
    <row r="28" spans="1:11">
      <c r="A28" s="470"/>
      <c r="B28" s="472"/>
      <c r="C28" s="472"/>
      <c r="D28" s="472"/>
      <c r="E28" s="477"/>
      <c r="F28" s="461"/>
      <c r="G28" s="464"/>
      <c r="H28" s="465"/>
      <c r="I28" s="222"/>
      <c r="J28" s="222"/>
      <c r="K28" s="223"/>
    </row>
    <row r="29" spans="1:11">
      <c r="A29" s="20"/>
      <c r="B29" s="20"/>
      <c r="C29" s="20"/>
      <c r="D29" s="20"/>
      <c r="E29" s="20"/>
      <c r="F29" s="20"/>
      <c r="G29" s="20"/>
      <c r="H29" s="20"/>
      <c r="I29" s="20"/>
      <c r="J29" s="20"/>
      <c r="K29" s="20"/>
    </row>
    <row r="30" spans="1:11">
      <c r="A30" s="20"/>
      <c r="B30" s="20" t="s">
        <v>69</v>
      </c>
      <c r="C30" s="20"/>
      <c r="D30" s="20"/>
      <c r="E30" s="20"/>
      <c r="F30" s="20"/>
      <c r="G30" s="20"/>
      <c r="H30" s="20"/>
      <c r="I30" s="20" t="str">
        <f>"Dompu, "&amp;data!E15</f>
        <v xml:space="preserve">Dompu, </v>
      </c>
      <c r="J30" s="20"/>
      <c r="K30" s="20"/>
    </row>
    <row r="31" spans="1:11">
      <c r="A31" s="20"/>
      <c r="B31" s="20" t="s">
        <v>230</v>
      </c>
      <c r="C31" s="20"/>
      <c r="D31" s="20"/>
      <c r="E31" s="20"/>
      <c r="F31" s="20"/>
      <c r="G31" s="20"/>
      <c r="H31" s="20"/>
      <c r="I31" s="20" t="s">
        <v>123</v>
      </c>
      <c r="J31" s="20"/>
      <c r="K31" s="20"/>
    </row>
    <row r="32" spans="1:11">
      <c r="A32" s="20"/>
      <c r="B32" s="20"/>
      <c r="C32" s="20"/>
      <c r="D32" s="20"/>
      <c r="E32" s="20"/>
      <c r="F32" s="20"/>
      <c r="G32" s="20"/>
      <c r="H32" s="20"/>
      <c r="I32" s="20"/>
      <c r="J32" s="20"/>
      <c r="K32" s="20"/>
    </row>
    <row r="33" spans="1:11">
      <c r="A33" s="20"/>
      <c r="B33" s="20"/>
      <c r="C33" s="20"/>
      <c r="D33" s="20"/>
      <c r="E33" s="20"/>
      <c r="F33" s="20"/>
      <c r="G33" s="20"/>
      <c r="H33" s="20"/>
      <c r="I33" s="20"/>
      <c r="J33" s="20"/>
      <c r="K33" s="20"/>
    </row>
    <row r="34" spans="1:11">
      <c r="A34" s="20"/>
      <c r="B34" s="20"/>
      <c r="C34" s="20"/>
      <c r="D34" s="20"/>
      <c r="E34" s="20"/>
      <c r="F34" s="20"/>
      <c r="G34" s="20"/>
      <c r="H34" s="20"/>
      <c r="I34" s="20"/>
      <c r="J34" s="20"/>
      <c r="K34" s="20"/>
    </row>
    <row r="35" spans="1:11">
      <c r="A35" s="20"/>
      <c r="B35" s="22" t="str">
        <f>data!E12</f>
        <v>H. Hasan, S.Pd</v>
      </c>
      <c r="C35" s="22"/>
      <c r="D35" s="22"/>
      <c r="E35" s="22"/>
      <c r="F35" s="22"/>
      <c r="G35" s="22"/>
      <c r="H35" s="22"/>
      <c r="I35" s="21">
        <f>HOME!F5</f>
        <v>0</v>
      </c>
      <c r="J35" s="22"/>
      <c r="K35" s="20"/>
    </row>
    <row r="36" spans="1:11">
      <c r="A36" s="20"/>
      <c r="B36" s="20" t="str">
        <f>data!E13</f>
        <v>NIP.  196812311992021008</v>
      </c>
      <c r="C36" s="20"/>
      <c r="D36" s="20"/>
      <c r="E36" s="20"/>
      <c r="F36" s="20"/>
      <c r="G36" s="20"/>
      <c r="H36" s="20"/>
      <c r="I36" s="20" t="str">
        <f>HOME!F6</f>
        <v>NIP.</v>
      </c>
      <c r="J36" s="20"/>
      <c r="K36" s="20"/>
    </row>
    <row r="37" spans="1:11">
      <c r="A37" s="20"/>
      <c r="B37" s="20"/>
      <c r="C37" s="20"/>
      <c r="D37" s="20"/>
      <c r="E37" s="20"/>
      <c r="F37" s="20"/>
      <c r="G37" s="20"/>
      <c r="H37" s="20"/>
      <c r="I37" s="20"/>
      <c r="J37" s="20"/>
      <c r="K37" s="20"/>
    </row>
    <row r="38" spans="1:11"/>
  </sheetData>
  <sheetProtection password="CA29" sheet="1" objects="1" scenarios="1"/>
  <mergeCells count="65">
    <mergeCell ref="B1:I1"/>
    <mergeCell ref="B2:I2"/>
    <mergeCell ref="B3:I3"/>
    <mergeCell ref="B4:I4"/>
    <mergeCell ref="A11:A12"/>
    <mergeCell ref="I11:K12"/>
    <mergeCell ref="E11:H11"/>
    <mergeCell ref="F12:H12"/>
    <mergeCell ref="A21:A22"/>
    <mergeCell ref="B21:B22"/>
    <mergeCell ref="E21:E22"/>
    <mergeCell ref="F21:F22"/>
    <mergeCell ref="A23:A24"/>
    <mergeCell ref="F23:F24"/>
    <mergeCell ref="D21:D22"/>
    <mergeCell ref="C21:C22"/>
    <mergeCell ref="A27:A28"/>
    <mergeCell ref="B23:B24"/>
    <mergeCell ref="B25:B26"/>
    <mergeCell ref="B27:B28"/>
    <mergeCell ref="E23:E24"/>
    <mergeCell ref="E25:E26"/>
    <mergeCell ref="E27:E28"/>
    <mergeCell ref="D25:D26"/>
    <mergeCell ref="D27:D28"/>
    <mergeCell ref="A25:A26"/>
    <mergeCell ref="C25:C26"/>
    <mergeCell ref="C27:C28"/>
    <mergeCell ref="D23:D24"/>
    <mergeCell ref="C23:C24"/>
    <mergeCell ref="E17:E18"/>
    <mergeCell ref="E19:E20"/>
    <mergeCell ref="E13:E14"/>
    <mergeCell ref="E15:E16"/>
    <mergeCell ref="B11:D12"/>
    <mergeCell ref="A13:A14"/>
    <mergeCell ref="B13:B14"/>
    <mergeCell ref="C13:C14"/>
    <mergeCell ref="D13:D14"/>
    <mergeCell ref="A15:A16"/>
    <mergeCell ref="B15:B16"/>
    <mergeCell ref="C15:C16"/>
    <mergeCell ref="D15:D16"/>
    <mergeCell ref="A17:A18"/>
    <mergeCell ref="B17:B18"/>
    <mergeCell ref="C17:C18"/>
    <mergeCell ref="D17:D18"/>
    <mergeCell ref="A19:A20"/>
    <mergeCell ref="B19:B20"/>
    <mergeCell ref="C19:C20"/>
    <mergeCell ref="D19:D20"/>
    <mergeCell ref="F19:F20"/>
    <mergeCell ref="G27:H28"/>
    <mergeCell ref="G13:H14"/>
    <mergeCell ref="G15:H16"/>
    <mergeCell ref="G17:H18"/>
    <mergeCell ref="G19:H20"/>
    <mergeCell ref="G21:H22"/>
    <mergeCell ref="G23:H24"/>
    <mergeCell ref="G25:H26"/>
    <mergeCell ref="F25:F26"/>
    <mergeCell ref="F27:F28"/>
    <mergeCell ref="F13:F14"/>
    <mergeCell ref="F15:F16"/>
    <mergeCell ref="F17:F18"/>
  </mergeCells>
  <printOptions horizontalCentered="1"/>
  <pageMargins left="0.25" right="0.25" top="0.75" bottom="0.75" header="0.3" footer="0.3"/>
  <pageSetup paperSize="768"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Z37"/>
  <sheetViews>
    <sheetView showRowColHeaders="0" topLeftCell="V19" zoomScale="80" zoomScaleNormal="80" workbookViewId="0">
      <selection activeCell="AD3" sqref="AD3"/>
    </sheetView>
  </sheetViews>
  <sheetFormatPr defaultRowHeight="15"/>
  <cols>
    <col min="14" max="14" width="47.28515625" bestFit="1" customWidth="1"/>
    <col min="15" max="15" width="46.7109375" bestFit="1" customWidth="1"/>
    <col min="16" max="16" width="40.140625" bestFit="1" customWidth="1"/>
    <col min="17" max="17" width="38.85546875" customWidth="1"/>
    <col min="18" max="18" width="40.28515625" bestFit="1" customWidth="1"/>
    <col min="19" max="19" width="41.5703125" bestFit="1" customWidth="1"/>
    <col min="20" max="20" width="34.7109375" customWidth="1"/>
    <col min="21" max="21" width="32.85546875" customWidth="1"/>
    <col min="22" max="24" width="34.85546875" customWidth="1"/>
    <col min="25" max="25" width="9.7109375" customWidth="1"/>
    <col min="26" max="26" width="5.140625" bestFit="1" customWidth="1"/>
    <col min="27" max="27" width="32.5703125" customWidth="1"/>
    <col min="28" max="28" width="9.5703125" customWidth="1"/>
    <col min="29" max="29" width="4.42578125" bestFit="1" customWidth="1"/>
    <col min="30" max="30" width="32.5703125" customWidth="1"/>
  </cols>
  <sheetData>
    <row r="1" spans="1:52">
      <c r="A1" s="136">
        <v>1</v>
      </c>
      <c r="B1" s="136">
        <v>2</v>
      </c>
      <c r="C1" s="136">
        <v>3</v>
      </c>
      <c r="D1" s="136">
        <v>4</v>
      </c>
      <c r="E1" s="136">
        <v>5</v>
      </c>
      <c r="F1" s="136">
        <v>6</v>
      </c>
      <c r="G1" s="136">
        <v>7</v>
      </c>
      <c r="H1" s="136">
        <v>8</v>
      </c>
      <c r="I1" s="136">
        <v>9</v>
      </c>
      <c r="J1" s="136">
        <v>10</v>
      </c>
      <c r="K1" s="136">
        <v>11</v>
      </c>
      <c r="L1" s="136">
        <v>12</v>
      </c>
      <c r="M1" s="136">
        <v>13</v>
      </c>
      <c r="N1" s="136">
        <v>14</v>
      </c>
      <c r="O1" s="136">
        <v>15</v>
      </c>
      <c r="P1" s="136">
        <v>16</v>
      </c>
      <c r="Q1" s="136">
        <v>17</v>
      </c>
      <c r="R1" s="136">
        <v>18</v>
      </c>
      <c r="S1" s="136">
        <v>19</v>
      </c>
      <c r="T1" s="136">
        <v>20</v>
      </c>
      <c r="U1" s="136">
        <v>21</v>
      </c>
      <c r="V1" s="136">
        <v>22</v>
      </c>
      <c r="W1" s="136">
        <v>23</v>
      </c>
      <c r="X1" s="136">
        <v>24</v>
      </c>
      <c r="Y1" s="136">
        <v>25</v>
      </c>
      <c r="Z1" s="136">
        <v>26</v>
      </c>
      <c r="AA1" s="136">
        <v>27</v>
      </c>
      <c r="AB1" s="136">
        <v>28</v>
      </c>
      <c r="AC1" s="136">
        <v>29</v>
      </c>
      <c r="AD1" s="136">
        <v>30</v>
      </c>
      <c r="AE1" s="136">
        <v>31</v>
      </c>
      <c r="AF1" s="136">
        <v>32</v>
      </c>
      <c r="AG1" s="136">
        <v>33</v>
      </c>
      <c r="AH1" s="136">
        <v>34</v>
      </c>
      <c r="AI1" s="136">
        <v>35</v>
      </c>
      <c r="AJ1" s="136">
        <v>36</v>
      </c>
      <c r="AK1" s="136">
        <v>37</v>
      </c>
      <c r="AL1" s="136">
        <v>38</v>
      </c>
      <c r="AM1" s="136">
        <v>39</v>
      </c>
      <c r="AN1" s="136">
        <v>40</v>
      </c>
      <c r="AO1" s="136">
        <v>41</v>
      </c>
      <c r="AP1" s="136">
        <v>42</v>
      </c>
      <c r="AQ1" s="136">
        <v>43</v>
      </c>
      <c r="AR1" s="136">
        <v>44</v>
      </c>
      <c r="AS1" s="136">
        <v>45</v>
      </c>
      <c r="AT1" s="136">
        <v>46</v>
      </c>
      <c r="AU1" s="136">
        <v>47</v>
      </c>
      <c r="AV1" s="136">
        <v>48</v>
      </c>
      <c r="AW1" s="136">
        <v>49</v>
      </c>
      <c r="AX1" s="136">
        <v>50</v>
      </c>
      <c r="AY1" s="136">
        <v>51</v>
      </c>
      <c r="AZ1" s="136">
        <v>52</v>
      </c>
    </row>
    <row r="2" spans="1:52" ht="16.5">
      <c r="A2" s="140" t="s">
        <v>43</v>
      </c>
      <c r="B2" s="140" t="s">
        <v>1</v>
      </c>
      <c r="C2" s="140" t="str">
        <f>IF(Formatif!C13="","",Formatif!C13)</f>
        <v/>
      </c>
      <c r="D2" s="140" t="str">
        <f>IF(Formatif!C14="","",Formatif!C14)</f>
        <v/>
      </c>
      <c r="E2" s="140" t="str">
        <f>IF(Formatif!C15="","",Formatif!C15)</f>
        <v/>
      </c>
      <c r="F2" s="140" t="str">
        <f>IF(Formatif!C16="","",Formatif!C16)</f>
        <v/>
      </c>
      <c r="G2" s="140" t="str">
        <f>IF(Formatif!C17="","",Formatif!C17)</f>
        <v/>
      </c>
      <c r="H2" s="140" t="str">
        <f>IF(Formatif!C18="","",Formatif!C18)</f>
        <v/>
      </c>
      <c r="I2" s="140" t="str">
        <f>IF(Formatif!C19="","",Formatif!C19)</f>
        <v/>
      </c>
      <c r="J2" s="140" t="str">
        <f>IF(Formatif!C20="","",Formatif!C20)</f>
        <v/>
      </c>
      <c r="K2" s="140" t="str">
        <f>IF(Formatif!C21="","",Formatif!C21)</f>
        <v/>
      </c>
      <c r="L2" s="140" t="str">
        <f>IF(Formatif!C22="","",Formatif!C22)</f>
        <v/>
      </c>
      <c r="M2" s="141" t="s">
        <v>17</v>
      </c>
      <c r="N2" s="141" t="s">
        <v>27</v>
      </c>
      <c r="O2" s="140" t="str">
        <f t="shared" ref="O2:X2" si="0">C2</f>
        <v/>
      </c>
      <c r="P2" s="140" t="str">
        <f t="shared" si="0"/>
        <v/>
      </c>
      <c r="Q2" s="140" t="str">
        <f t="shared" si="0"/>
        <v/>
      </c>
      <c r="R2" s="140" t="str">
        <f t="shared" si="0"/>
        <v/>
      </c>
      <c r="S2" s="140" t="str">
        <f t="shared" si="0"/>
        <v/>
      </c>
      <c r="T2" s="140" t="str">
        <f t="shared" si="0"/>
        <v/>
      </c>
      <c r="U2" s="140" t="str">
        <f t="shared" si="0"/>
        <v/>
      </c>
      <c r="V2" s="140" t="str">
        <f t="shared" si="0"/>
        <v/>
      </c>
      <c r="W2" s="140" t="str">
        <f t="shared" si="0"/>
        <v/>
      </c>
      <c r="X2" s="140" t="str">
        <f t="shared" si="0"/>
        <v/>
      </c>
      <c r="Y2" s="213" t="s">
        <v>196</v>
      </c>
      <c r="Z2" s="213" t="s">
        <v>197</v>
      </c>
      <c r="AA2" s="213" t="s">
        <v>198</v>
      </c>
      <c r="AB2" s="214" t="s">
        <v>196</v>
      </c>
      <c r="AC2" s="214" t="s">
        <v>199</v>
      </c>
      <c r="AD2" s="214" t="s">
        <v>198</v>
      </c>
    </row>
    <row r="3" spans="1:52">
      <c r="A3">
        <f>IF(data!A20=0,"",data!A20)</f>
        <v>1</v>
      </c>
      <c r="B3" t="str">
        <f>IF(data!E20=0,"",data!E20)</f>
        <v>AL MUZADDIL</v>
      </c>
      <c r="C3" s="142" t="str">
        <f>IFERROR(ROUND(Formatif!C28,0),"")</f>
        <v/>
      </c>
      <c r="D3" s="142" t="str">
        <f>IFERROR(ROUND(Formatif!D28,0),"")</f>
        <v/>
      </c>
      <c r="E3" s="142" t="str">
        <f>IFERROR(ROUND(Formatif!E28,0),"")</f>
        <v/>
      </c>
      <c r="F3" s="142" t="str">
        <f>IFERROR(ROUND(Formatif!F28,0),"")</f>
        <v/>
      </c>
      <c r="G3" s="142" t="str">
        <f>IFERROR(ROUND(Formatif!G28,0),"")</f>
        <v/>
      </c>
      <c r="H3" s="142" t="str">
        <f>IFERROR(ROUND(Formatif!H28,0),"")</f>
        <v/>
      </c>
      <c r="I3" s="142" t="str">
        <f>IFERROR(ROUND(Formatif!I28,0),"")</f>
        <v/>
      </c>
      <c r="J3" s="142" t="str">
        <f>IFERROR(ROUND(Formatif!J28,0),"")</f>
        <v/>
      </c>
      <c r="K3" s="142" t="str">
        <f>IFERROR(ROUND(Formatif!K28,0),"")</f>
        <v/>
      </c>
      <c r="L3" s="142" t="str">
        <f>IFERROR(ROUND(Formatif!L28,0),"")</f>
        <v/>
      </c>
      <c r="M3" s="139">
        <f>Kriteria!E10</f>
        <v>100</v>
      </c>
      <c r="N3" s="137" t="str">
        <f>Kriteria!F20</f>
        <v>menunjukkan penguasaan yang sangat baik dalam</v>
      </c>
      <c r="O3" t="str">
        <f>IF(C3&lt;$M$10,$N$10&amp;" "&amp;$C$2,IF(C3&lt;$M$9,$N$9&amp;" "&amp;$C$2,IF(C3&lt;$M$8,$N$8&amp;" "&amp;$C$2,IF(C3&lt;$M$7,$N$7&amp;" "&amp;$C$2,IF(C3&lt;$M$6,$N$6&amp;" "&amp;$C$2,IF(C3&lt;$M$5,$N$5&amp;" "&amp;$C$2,IF(C3&lt;$M$4,$N$4&amp;" "&amp;$C$2,IF(C3&lt;$M$3,$N$3&amp;" "&amp;$C$2,""))))))))</f>
        <v/>
      </c>
      <c r="P3" t="str">
        <f>IF(D3&lt;$M$10,$N$10&amp;" "&amp;$D$2,IF(D3&lt;$M$9,$N$9&amp;" "&amp;$D$2,IF(D3&lt;$M$8,$N$8&amp;" "&amp;$D$2,IF(D3&lt;$M$7,$N$7&amp;" "&amp;$D$2,IF(D3&lt;$M$6,$N$6&amp;" "&amp;$D$2,IF(D3&lt;$M$5,$N$5&amp;" "&amp;$D$2,IF(D3&lt;$M$4,$N$4&amp;" "&amp;$D$2,IF(D3&lt;$M$3,$N$3&amp;" "&amp;$D$2,""))))))))</f>
        <v/>
      </c>
      <c r="Q3" t="str">
        <f>IF(E3&lt;$M$10,$N$10&amp;" "&amp;$E$2,IF(E3&lt;$M$9,$N$9&amp;" "&amp;$E$2,IF(E3&lt;$M$8,$N$8&amp;" "&amp;$E$1,IF(E3&lt;$M$7,$N$7&amp;" "&amp;$E$2,IF(E3&lt;$M$6,$N$6&amp;" "&amp;$E$2,IF(E3&lt;$M$5,$N$5&amp;" "&amp;$E$2,IF(E3&lt;$M$4,$N$4&amp;" "&amp;$E$2,IF(E3&lt;$M$3,$N$3&amp;" "&amp;$E$2,""))))))))</f>
        <v/>
      </c>
      <c r="R3" t="str">
        <f>IF(F3&lt;$M$10,$N$10&amp;" "&amp;$F$2,IF(F3&lt;$M$9,$N$9&amp;" "&amp;$F$2,IF(F3&lt;$M$8,$N$8&amp;" "&amp;$F$2,IF(F3&lt;$M$7,$N$7&amp;" "&amp;$F$2,IF(F3&lt;$M$6,$N$6&amp;" "&amp;$F$2,IF(F3&lt;$M$5,$N$5&amp;" "&amp;$F$2,IF(F3&lt;$M$4,$N$4&amp;" "&amp;$F$2,IF(F3&lt;$M$3,$N$3&amp;" "&amp;$F$2,""))))))))</f>
        <v/>
      </c>
      <c r="S3" t="str">
        <f>IF(G3&lt;$M$10,$N$10&amp;" "&amp;$G$2,IF(G3&lt;$M$9,$N$9&amp;" "&amp;$G$2,IF(G3&lt;$M$8,$N$8&amp;" "&amp;$G$2,IF(G3&lt;$M$7,$N$7&amp;" "&amp;$G$2,IF(G3&lt;$M$6,$N$6&amp;" "&amp;$G$2,IF(G3&lt;$M$5,$N$5&amp;" "&amp;$G$2,IF(G3&lt;$M$4,$N$4&amp;" "&amp;$G$2,IF(G3&lt;$M$3,$N$3&amp;" "&amp;$G$2,""))))))))</f>
        <v/>
      </c>
      <c r="T3" t="str">
        <f>IF(H3&lt;$M$10,$N$10&amp;" "&amp;$H$2,IF(H3&lt;$M$9,$N$9&amp;" "&amp;$H$2,IF(H3&lt;$M$8,$N$8&amp;" "&amp;$H$2,IF(H3&lt;$M$7,$N$7&amp;" "&amp;$H$2,IF(H3&lt;$M$6,$N$6&amp;" "&amp;$H$2,IF(H3&lt;$M$5,$N$5&amp;" "&amp;$H$2,IF(H3&lt;$M$4,$N$4&amp;" "&amp;$H$2,IF(H3&lt;$M$3,$N$3&amp;" "&amp;$H$2,""))))))))</f>
        <v/>
      </c>
      <c r="U3" t="str">
        <f>IF(I3&lt;$M$10,$N$10&amp;" "&amp;$I$2,IF(I3&lt;$M$9,$N$9&amp;" "&amp;$I$2,IF(I3&lt;$M$8,$N$8&amp;" "&amp;$I$2,IF(I3&lt;$M$7,$N$7&amp;" "&amp;$I$2,IF(I3&lt;$M$6,$N$6&amp;" "&amp;$I$2,IF(I3&lt;$M$5,$N$5&amp;" "&amp;$I$2,IF(I3&lt;$M$4,$N$4&amp;" "&amp;$I$2,IF(I3&lt;$M$3,$N$3&amp;" "&amp;$I$2,""))))))))</f>
        <v/>
      </c>
      <c r="V3" t="str">
        <f>IF(J3&lt;$M$10,$N$10&amp;" "&amp;$J$2,IF(J3&lt;$M$9,$N$9&amp;" "&amp;$J$2,IF(J3&lt;$M$8,$N$8&amp;" "&amp;$J$2,IF(J3&lt;$M$7,$N$7&amp;" "&amp;$J$2,IF(J3&lt;$M$6,$N$6&amp;" "&amp;$J$2,IF(J3&lt;$M$5,$N$5&amp;" "&amp;$J$2,IF(J3&lt;$M$4,$N$4&amp;" "&amp;$J$2,IF(J3&lt;$M$3,$N$3&amp;" "&amp;$J$2,""))))))))</f>
        <v/>
      </c>
      <c r="W3" t="str">
        <f>IF(K3&lt;$M$10,$N$10&amp;" "&amp;$K$2,IF(K3&lt;$M$9,$N$9&amp;" "&amp;$K$2,IF(K3&lt;$M$8,$N$8&amp;" "&amp;$K$2,IF(K3&lt;$M$7,$N$7&amp;" "&amp;$K$2,IF(K3&lt;$M$6,$N$6&amp;" "&amp;$K$2,IF(K3&lt;$M$5,$N$5&amp;" "&amp;$K$2,IF(K3&lt;$M$4,$N$4&amp;" "&amp;$K$2,IF(K3&lt;$M$3,$N$3&amp;" "&amp;$K$2,""))))))))</f>
        <v/>
      </c>
      <c r="X3" t="str">
        <f>IF(L3&lt;$M$10,$N$10&amp;" "&amp;$L$2,IF(L3&lt;$M$9,$N$9&amp;" "&amp;$L$2,IF(L3&lt;$M$8,$N$8&amp;" "&amp;$L$2,IF(L3&lt;$M$7,$N$7&amp;" "&amp;$L$2,IF(L3&lt;$M$6,$N$6&amp;" "&amp;$L$2,IF(L3&lt;$M$5,$N$5&amp;" "&amp;$L$2,IF(L3&lt;$M$4,$N$4&amp;" "&amp;$L$2,IF(L3&lt;$M$3,$N$3&amp;" "&amp;$L$2,""))))))))</f>
        <v/>
      </c>
      <c r="Y3" t="e">
        <f>INDEX($C$2:$L$2,MATCH(Z3,C3:L3,0))</f>
        <v>#N/A</v>
      </c>
      <c r="Z3" s="212">
        <f>MAX(C3:L3)</f>
        <v>0</v>
      </c>
      <c r="AA3" t="e">
        <f>B3&amp;" "&amp;IF(Z3&lt;$M$10,$N$10&amp;" "&amp;Y3,IF(Z3&lt;$M$9,$N$9&amp;" "&amp;Y3,IF(Z3&lt;$M$8,$N$8&amp;" "&amp;Y3,IF(Z3&lt;$M$7,$N$7&amp;" "&amp;Y3,IF(Z3&lt;$M$6,$N$6&amp;" "&amp;Y3,IF(Z3&lt;$M$5,$N$5&amp;" "&amp;Y3,IF(Z3&lt;$M$4,$N$4&amp;" "&amp;Y3,IF(Z3&lt;$M$3,$N$3&amp;" "&amp;Y3,""""))))))))</f>
        <v>#N/A</v>
      </c>
      <c r="AB3" t="e">
        <f>INDEX($C$2:$L$2,MATCH(AC3,C3:L3,0))</f>
        <v>#N/A</v>
      </c>
      <c r="AC3" s="212">
        <f>MIN(C3:L3)</f>
        <v>0</v>
      </c>
      <c r="AD3" t="e">
        <f>B3&amp;" "&amp; IF(AC3&lt;$M$10,$N$10&amp;" "&amp;AB3,IF(AC3&lt;$M$9,$N$9&amp;" "&amp;AB3,IF(AC3&lt;$M$8,$N$8&amp;" "&amp;AB3,IF(AC3&lt;$M$7,$N$7&amp;" "&amp;AB3,IF(AC3&lt;$M$6,$N$6&amp;" "&amp;AB3,IF(AC3&lt;$M$5,$N$5&amp;" "&amp;AB3,IF(AC3&lt;$M$4,$N$4&amp;" "&amp;AB3,IF(AC3&lt;$M$3,$N$3&amp;" "&amp;AB3,""))))))))</f>
        <v>#N/A</v>
      </c>
    </row>
    <row r="4" spans="1:52">
      <c r="A4">
        <f>IF(data!A21=0,"",data!A21)</f>
        <v>2</v>
      </c>
      <c r="B4" t="str">
        <f>IF(data!E21=0,"",data!E21)</f>
        <v>AMANDA</v>
      </c>
      <c r="C4" s="142" t="str">
        <f>IFERROR(ROUND(Formatif!C29,0),"")</f>
        <v/>
      </c>
      <c r="D4" s="142" t="str">
        <f>IFERROR(ROUND(Formatif!D29,0),"")</f>
        <v/>
      </c>
      <c r="E4" s="142" t="str">
        <f>IFERROR(ROUND(Formatif!E29,0),"")</f>
        <v/>
      </c>
      <c r="F4" s="142" t="str">
        <f>IFERROR(ROUND(Formatif!F29,0),"")</f>
        <v/>
      </c>
      <c r="G4" s="142" t="str">
        <f>IFERROR(ROUND(Formatif!G29,0),"")</f>
        <v/>
      </c>
      <c r="H4" s="142" t="str">
        <f>IFERROR(ROUND(Formatif!H29,0),"")</f>
        <v/>
      </c>
      <c r="I4" s="142" t="str">
        <f>IFERROR(ROUND(Formatif!I29,0),"")</f>
        <v/>
      </c>
      <c r="J4" s="142" t="str">
        <f>IFERROR(ROUND(Formatif!J29,0),"")</f>
        <v/>
      </c>
      <c r="K4" s="142" t="str">
        <f>IFERROR(ROUND(Formatif!K29,0),"")</f>
        <v/>
      </c>
      <c r="L4" s="142" t="str">
        <f>IFERROR(ROUND(Formatif!L29,0),"")</f>
        <v/>
      </c>
      <c r="M4" s="139">
        <f>Kriteria!E11</f>
        <v>94</v>
      </c>
      <c r="N4" s="137" t="str">
        <f>N3</f>
        <v>menunjukkan penguasaan yang sangat baik dalam</v>
      </c>
      <c r="O4" t="str">
        <f t="shared" ref="O4:O37" si="1">IF(C4&lt;$M$10,$N$10&amp;" "&amp;$C$2,IF(C4&lt;$M$9,$N$9&amp;" "&amp;$C$2,IF(C4&lt;$M$8,$N$8&amp;" "&amp;$C$2,IF(C4&lt;$M$7,$N$7&amp;" "&amp;$C$2,IF(C4&lt;$M$6,$N$6&amp;" "&amp;$C$2,IF(C4&lt;$M$5,$N$5&amp;" "&amp;$C$2,IF(C4&lt;$M$4,$N$4&amp;" "&amp;$C$2,IF(C4&lt;$M$3,$N$3&amp;" "&amp;$C$2,""))))))))</f>
        <v/>
      </c>
      <c r="P4" t="str">
        <f t="shared" ref="P4:P37" si="2">IF(D4&lt;$M$10,$N$10&amp;" "&amp;$D$2,IF(D4&lt;$M$9,$N$9&amp;" "&amp;$D$2,IF(D4&lt;$M$8,$N$8&amp;" "&amp;$D$2,IF(D4&lt;$M$7,$N$7&amp;" "&amp;$D$2,IF(D4&lt;$M$6,$N$6&amp;" "&amp;$D$2,IF(D4&lt;$M$5,$N$5&amp;" "&amp;$D$2,IF(D4&lt;$M$4,$N$4&amp;" "&amp;$D$2,IF(D4&lt;$M$3,$N$3&amp;" "&amp;$D$2,""))))))))</f>
        <v/>
      </c>
      <c r="Q4" t="str">
        <f t="shared" ref="Q4:Q37" si="3">IF(E4&lt;$M$10,$N$10&amp;" "&amp;$E$2,IF(E4&lt;$M$9,$N$9&amp;" "&amp;$E$2,IF(E4&lt;$M$8,$N$8&amp;" "&amp;$E$1,IF(E4&lt;$M$7,$N$7&amp;" "&amp;$E$2,IF(E4&lt;$M$6,$N$6&amp;" "&amp;$E$2,IF(E4&lt;$M$5,$N$5&amp;" "&amp;$E$2,IF(E4&lt;$M$4,$N$4&amp;" "&amp;$E$2,IF(E4&lt;$M$3,$N$3&amp;" "&amp;$E$2,""))))))))</f>
        <v/>
      </c>
      <c r="R4" t="str">
        <f t="shared" ref="R4:R37" si="4">IF(F4&lt;$M$10,$N$10&amp;" "&amp;$F$2,IF(F4&lt;$M$9,$N$9&amp;" "&amp;$F$2,IF(F4&lt;$M$8,$N$8&amp;" "&amp;$F$2,IF(F4&lt;$M$7,$N$7&amp;" "&amp;$F$2,IF(F4&lt;$M$6,$N$6&amp;" "&amp;$F$2,IF(F4&lt;$M$5,$N$5&amp;" "&amp;$F$2,IF(F4&lt;$M$4,$N$4&amp;" "&amp;$F$2,IF(F4&lt;$M$3,$N$3&amp;" "&amp;$F$2,""))))))))</f>
        <v/>
      </c>
      <c r="S4" t="str">
        <f t="shared" ref="S4:S37" si="5">IF(G4&lt;$M$10,$N$10&amp;" "&amp;$G$2,IF(G4&lt;$M$9,$N$9&amp;" "&amp;$G$2,IF(G4&lt;$M$8,$N$8&amp;" "&amp;$G$2,IF(G4&lt;$M$7,$N$7&amp;" "&amp;$G$2,IF(G4&lt;$M$6,$N$6&amp;" "&amp;$G$2,IF(G4&lt;$M$5,$N$5&amp;" "&amp;$G$2,IF(G4&lt;$M$4,$N$4&amp;" "&amp;$G$2,IF(G4&lt;$M$3,$N$3&amp;" "&amp;$G$2,""))))))))</f>
        <v/>
      </c>
      <c r="T4" t="str">
        <f t="shared" ref="T4:T37" si="6">IF(H4&lt;$M$10,$N$10&amp;" "&amp;$H$2,IF(H4&lt;$M$9,$N$9&amp;" "&amp;$H$2,IF(H4&lt;$M$8,$N$8&amp;" "&amp;$H$2,IF(H4&lt;$M$7,$N$7&amp;" "&amp;$H$2,IF(H4&lt;$M$6,$N$6&amp;" "&amp;$H$2,IF(H4&lt;$M$5,$N$5&amp;" "&amp;$H$2,IF(H4&lt;$M$4,$N$4&amp;" "&amp;$H$2,IF(H4&lt;$M$3,$N$3&amp;" "&amp;$H$2,""))))))))</f>
        <v/>
      </c>
      <c r="U4" t="str">
        <f t="shared" ref="U4:U37" si="7">IF(I4&lt;$M$10,$N$10&amp;" "&amp;$I$2,IF(I4&lt;$M$9,$N$9&amp;" "&amp;$I$2,IF(I4&lt;$M$8,$N$8&amp;" "&amp;$I$2,IF(I4&lt;$M$7,$N$7&amp;" "&amp;$I$2,IF(I4&lt;$M$6,$N$6&amp;" "&amp;$I$2,IF(I4&lt;$M$5,$N$5&amp;" "&amp;$I$2,IF(I4&lt;$M$4,$N$4&amp;" "&amp;$I$2,IF(I4&lt;$M$3,$N$3&amp;" "&amp;$I$2,""))))))))</f>
        <v/>
      </c>
      <c r="V4" t="str">
        <f t="shared" ref="V4:V37" si="8">IF(J4&lt;$M$10,$N$10&amp;" "&amp;$J$2,IF(J4&lt;$M$9,$N$9&amp;" "&amp;$J$2,IF(J4&lt;$M$8,$N$8&amp;" "&amp;$J$2,IF(J4&lt;$M$7,$N$7&amp;" "&amp;$J$2,IF(J4&lt;$M$6,$N$6&amp;" "&amp;$J$2,IF(J4&lt;$M$5,$N$5&amp;" "&amp;$J$2,IF(J4&lt;$M$4,$N$4&amp;" "&amp;$J$2,IF(J4&lt;$M$3,$N$3&amp;" "&amp;$J$2,""))))))))</f>
        <v/>
      </c>
      <c r="W4" t="str">
        <f t="shared" ref="W4:W37" si="9">IF(K4&lt;$M$10,$N$10&amp;" "&amp;$K$2,IF(K4&lt;$M$9,$N$9&amp;" "&amp;$K$2,IF(K4&lt;$M$8,$N$8&amp;" "&amp;$K$2,IF(K4&lt;$M$7,$N$7&amp;" "&amp;$K$2,IF(K4&lt;$M$6,$N$6&amp;" "&amp;$K$2,IF(K4&lt;$M$5,$N$5&amp;" "&amp;$K$2,IF(K4&lt;$M$4,$N$4&amp;" "&amp;$K$2,IF(K4&lt;$M$3,$N$3&amp;" "&amp;$K$2,""))))))))</f>
        <v/>
      </c>
      <c r="X4" t="str">
        <f t="shared" ref="X4:X37" si="10">IF(L4&lt;$M$10,$N$10&amp;" "&amp;$L$2,IF(L4&lt;$M$9,$N$9&amp;" "&amp;$L$2,IF(L4&lt;$M$8,$N$8&amp;" "&amp;$L$2,IF(L4&lt;$M$7,$N$7&amp;" "&amp;$L$2,IF(L4&lt;$M$6,$N$6&amp;" "&amp;$L$2,IF(L4&lt;$M$5,$N$5&amp;" "&amp;$L$2,IF(L4&lt;$M$4,$N$4&amp;" "&amp;$L$2,IF(L4&lt;$M$3,$N$3&amp;" "&amp;$L$2,""))))))))</f>
        <v/>
      </c>
      <c r="Y4" t="e">
        <f t="shared" ref="Y4:Y35" si="11">INDEX($C$2:$L$2,MATCH(Z4,C4:L4,0))</f>
        <v>#N/A</v>
      </c>
      <c r="Z4" s="212">
        <f t="shared" ref="Z4:Z35" si="12">MAX(C4:L4)</f>
        <v>0</v>
      </c>
      <c r="AA4" t="e">
        <f t="shared" ref="AA4:AA35" si="13">B4&amp;" "&amp;IF(Z4&lt;$M$10,$N$10&amp;" "&amp;Y4,IF(Z4&lt;$M$9,$N$9&amp;" "&amp;Y4,IF(Z4&lt;$M$8,$N$8&amp;" "&amp;Y4,IF(Z4&lt;$M$7,$N$7&amp;" "&amp;Y4,IF(Z4&lt;$M$6,$N$6&amp;" "&amp;Y4,IF(Z4&lt;$M$5,$N$5&amp;" "&amp;Y4,IF(Z4&lt;$M$4,$N$4&amp;" "&amp;Y4,IF(Z4&lt;$M$3,$N$3&amp;" "&amp;Y4,""""))))))))</f>
        <v>#N/A</v>
      </c>
      <c r="AB4" t="e">
        <f t="shared" ref="AB4:AB35" si="14">INDEX($C$2:$L$2,MATCH(AC4,C4:L4,0))</f>
        <v>#N/A</v>
      </c>
      <c r="AC4" s="212">
        <f t="shared" ref="AC4:AC35" si="15">MIN(C4:L4)</f>
        <v>0</v>
      </c>
      <c r="AD4" t="e">
        <f t="shared" ref="AD4:AD35" si="16">B4&amp;" "&amp; IF(AC4&lt;$M$10,$N$10&amp;" "&amp;AB4,IF(AC4&lt;$M$9,$N$9&amp;" "&amp;AB4,IF(AC4&lt;$M$8,$N$8&amp;" "&amp;AB4,IF(AC4&lt;$M$7,$N$7&amp;" "&amp;AB4,IF(AC4&lt;$M$6,$N$6&amp;" "&amp;AB4,IF(AC4&lt;$M$5,$N$5&amp;" "&amp;AB4,IF(AC4&lt;$M$4,$N$4&amp;" "&amp;AB4,IF(AC4&lt;$M$3,$N$3&amp;" "&amp;AB4,""))))))))</f>
        <v>#N/A</v>
      </c>
    </row>
    <row r="5" spans="1:52">
      <c r="A5">
        <f>IF(data!A22=0,"",data!A22)</f>
        <v>3</v>
      </c>
      <c r="B5" t="str">
        <f>IF(data!E22=0,"",data!E22)</f>
        <v>DEDEN SAPUTRA</v>
      </c>
      <c r="C5" s="142" t="str">
        <f>IFERROR(ROUND(Formatif!C30,0),"")</f>
        <v/>
      </c>
      <c r="D5" s="142" t="str">
        <f>IFERROR(ROUND(Formatif!D30,0),"")</f>
        <v/>
      </c>
      <c r="E5" s="142" t="str">
        <f>IFERROR(ROUND(Formatif!E30,0),"")</f>
        <v/>
      </c>
      <c r="F5" s="142" t="str">
        <f>IFERROR(ROUND(Formatif!F30,0),"")</f>
        <v/>
      </c>
      <c r="G5" s="142" t="str">
        <f>IFERROR(ROUND(Formatif!G30,0),"")</f>
        <v/>
      </c>
      <c r="H5" s="142" t="str">
        <f>IFERROR(ROUND(Formatif!H30,0),"")</f>
        <v/>
      </c>
      <c r="I5" s="142" t="str">
        <f>IFERROR(ROUND(Formatif!I30,0),"")</f>
        <v/>
      </c>
      <c r="J5" s="142" t="str">
        <f>IFERROR(ROUND(Formatif!J30,0),"")</f>
        <v/>
      </c>
      <c r="K5" s="142" t="str">
        <f>IFERROR(ROUND(Formatif!K30,0),"")</f>
        <v/>
      </c>
      <c r="L5" s="142" t="str">
        <f>IFERROR(ROUND(Formatif!L30,0),"")</f>
        <v/>
      </c>
      <c r="M5" s="139">
        <f>Kriteria!E12</f>
        <v>89</v>
      </c>
      <c r="N5" s="137" t="str">
        <f>N3</f>
        <v>menunjukkan penguasaan yang sangat baik dalam</v>
      </c>
      <c r="O5" t="str">
        <f t="shared" si="1"/>
        <v/>
      </c>
      <c r="P5" t="str">
        <f t="shared" si="2"/>
        <v/>
      </c>
      <c r="Q5" t="str">
        <f t="shared" si="3"/>
        <v/>
      </c>
      <c r="R5" t="str">
        <f t="shared" si="4"/>
        <v/>
      </c>
      <c r="S5" t="str">
        <f t="shared" si="5"/>
        <v/>
      </c>
      <c r="T5" t="str">
        <f t="shared" si="6"/>
        <v/>
      </c>
      <c r="U5" t="str">
        <f t="shared" si="7"/>
        <v/>
      </c>
      <c r="V5" t="str">
        <f t="shared" si="8"/>
        <v/>
      </c>
      <c r="W5" t="str">
        <f t="shared" si="9"/>
        <v/>
      </c>
      <c r="X5" t="str">
        <f t="shared" si="10"/>
        <v/>
      </c>
      <c r="Y5" t="e">
        <f t="shared" si="11"/>
        <v>#N/A</v>
      </c>
      <c r="Z5" s="212">
        <f t="shared" si="12"/>
        <v>0</v>
      </c>
      <c r="AA5" t="e">
        <f t="shared" si="13"/>
        <v>#N/A</v>
      </c>
      <c r="AB5" t="e">
        <f t="shared" si="14"/>
        <v>#N/A</v>
      </c>
      <c r="AC5" s="212">
        <f t="shared" si="15"/>
        <v>0</v>
      </c>
      <c r="AD5" t="e">
        <f t="shared" si="16"/>
        <v>#N/A</v>
      </c>
    </row>
    <row r="6" spans="1:52">
      <c r="A6">
        <f>IF(data!A23=0,"",data!A23)</f>
        <v>4</v>
      </c>
      <c r="B6" t="str">
        <f>IF(data!E23=0,"",data!E23)</f>
        <v>DEVIANA</v>
      </c>
      <c r="C6" s="142" t="str">
        <f>IFERROR(ROUND(Formatif!C31,0),"")</f>
        <v/>
      </c>
      <c r="D6" s="142" t="str">
        <f>IFERROR(ROUND(Formatif!D31,0),"")</f>
        <v/>
      </c>
      <c r="E6" s="142" t="str">
        <f>IFERROR(ROUND(Formatif!E31,0),"")</f>
        <v/>
      </c>
      <c r="F6" s="142" t="str">
        <f>IFERROR(ROUND(Formatif!F31,0),"")</f>
        <v/>
      </c>
      <c r="G6" s="142" t="str">
        <f>IFERROR(ROUND(Formatif!G31,0),"")</f>
        <v/>
      </c>
      <c r="H6" s="142" t="str">
        <f>IFERROR(ROUND(Formatif!H31,0),"")</f>
        <v/>
      </c>
      <c r="I6" s="142" t="str">
        <f>IFERROR(ROUND(Formatif!I31,0),"")</f>
        <v/>
      </c>
      <c r="J6" s="142" t="str">
        <f>IFERROR(ROUND(Formatif!J31,0),"")</f>
        <v/>
      </c>
      <c r="K6" s="142" t="str">
        <f>IFERROR(ROUND(Formatif!K31,0),"")</f>
        <v/>
      </c>
      <c r="L6" s="142" t="str">
        <f>IFERROR(ROUND(Formatif!L31,0),"")</f>
        <v/>
      </c>
      <c r="M6" s="139">
        <f>Kriteria!E13</f>
        <v>84</v>
      </c>
      <c r="N6" s="137" t="str">
        <f>Kriteria!F21</f>
        <v>menunjukkan penguasaan yang baik dalam</v>
      </c>
      <c r="O6" t="str">
        <f t="shared" si="1"/>
        <v/>
      </c>
      <c r="P6" t="str">
        <f t="shared" si="2"/>
        <v/>
      </c>
      <c r="Q6" t="str">
        <f t="shared" si="3"/>
        <v/>
      </c>
      <c r="R6" t="str">
        <f t="shared" si="4"/>
        <v/>
      </c>
      <c r="S6" t="str">
        <f t="shared" si="5"/>
        <v/>
      </c>
      <c r="T6" t="str">
        <f t="shared" si="6"/>
        <v/>
      </c>
      <c r="U6" t="str">
        <f t="shared" si="7"/>
        <v/>
      </c>
      <c r="V6" t="str">
        <f t="shared" si="8"/>
        <v/>
      </c>
      <c r="W6" t="str">
        <f t="shared" si="9"/>
        <v/>
      </c>
      <c r="X6" t="str">
        <f t="shared" si="10"/>
        <v/>
      </c>
      <c r="Y6" t="e">
        <f t="shared" si="11"/>
        <v>#N/A</v>
      </c>
      <c r="Z6" s="212">
        <f t="shared" si="12"/>
        <v>0</v>
      </c>
      <c r="AA6" t="e">
        <f t="shared" si="13"/>
        <v>#N/A</v>
      </c>
      <c r="AB6" t="e">
        <f t="shared" si="14"/>
        <v>#N/A</v>
      </c>
      <c r="AC6" s="212">
        <f t="shared" si="15"/>
        <v>0</v>
      </c>
      <c r="AD6" t="e">
        <f t="shared" si="16"/>
        <v>#N/A</v>
      </c>
    </row>
    <row r="7" spans="1:52">
      <c r="A7">
        <f>IF(data!A24=0,"",data!A24)</f>
        <v>5</v>
      </c>
      <c r="B7" t="str">
        <f>IF(data!E24=0,"",data!E24)</f>
        <v>EKA USMAN</v>
      </c>
      <c r="C7" s="142" t="str">
        <f>IFERROR(ROUND(Formatif!C32,0),"")</f>
        <v/>
      </c>
      <c r="D7" s="142" t="str">
        <f>IFERROR(ROUND(Formatif!D32,0),"")</f>
        <v/>
      </c>
      <c r="E7" s="142" t="str">
        <f>IFERROR(ROUND(Formatif!E32,0),"")</f>
        <v/>
      </c>
      <c r="F7" s="142" t="str">
        <f>IFERROR(ROUND(Formatif!F32,0),"")</f>
        <v/>
      </c>
      <c r="G7" s="142" t="str">
        <f>IFERROR(ROUND(Formatif!G32,0),"")</f>
        <v/>
      </c>
      <c r="H7" s="142" t="str">
        <f>IFERROR(ROUND(Formatif!H32,0),"")</f>
        <v/>
      </c>
      <c r="I7" s="142" t="str">
        <f>IFERROR(ROUND(Formatif!I32,0),"")</f>
        <v/>
      </c>
      <c r="J7" s="142" t="str">
        <f>IFERROR(ROUND(Formatif!J32,0),"")</f>
        <v/>
      </c>
      <c r="K7" s="142" t="str">
        <f>IFERROR(ROUND(Formatif!K32,0),"")</f>
        <v/>
      </c>
      <c r="L7" s="142" t="str">
        <f>IFERROR(ROUND(Formatif!L32,0),"")</f>
        <v/>
      </c>
      <c r="M7" s="139">
        <f>Kriteria!E14</f>
        <v>79</v>
      </c>
      <c r="N7" s="137" t="str">
        <f>N6</f>
        <v>menunjukkan penguasaan yang baik dalam</v>
      </c>
      <c r="O7" t="str">
        <f t="shared" si="1"/>
        <v/>
      </c>
      <c r="P7" t="str">
        <f t="shared" si="2"/>
        <v/>
      </c>
      <c r="Q7" t="str">
        <f t="shared" si="3"/>
        <v/>
      </c>
      <c r="R7" t="str">
        <f t="shared" si="4"/>
        <v/>
      </c>
      <c r="S7" t="str">
        <f t="shared" si="5"/>
        <v/>
      </c>
      <c r="T7" t="str">
        <f t="shared" si="6"/>
        <v/>
      </c>
      <c r="U7" t="str">
        <f t="shared" si="7"/>
        <v/>
      </c>
      <c r="V7" t="str">
        <f t="shared" si="8"/>
        <v/>
      </c>
      <c r="W7" t="str">
        <f t="shared" si="9"/>
        <v/>
      </c>
      <c r="X7" t="str">
        <f t="shared" si="10"/>
        <v/>
      </c>
      <c r="Y7" t="e">
        <f t="shared" si="11"/>
        <v>#N/A</v>
      </c>
      <c r="Z7" s="212">
        <f t="shared" si="12"/>
        <v>0</v>
      </c>
      <c r="AA7" t="e">
        <f t="shared" si="13"/>
        <v>#N/A</v>
      </c>
      <c r="AB7" t="e">
        <f t="shared" si="14"/>
        <v>#N/A</v>
      </c>
      <c r="AC7" s="212">
        <f t="shared" si="15"/>
        <v>0</v>
      </c>
      <c r="AD7" t="e">
        <f t="shared" si="16"/>
        <v>#N/A</v>
      </c>
    </row>
    <row r="8" spans="1:52">
      <c r="A8">
        <f>IF(data!A25=0,"",data!A25)</f>
        <v>6</v>
      </c>
      <c r="B8" t="str">
        <f>IF(data!E25=0,"",data!E25)</f>
        <v>ELISA RAHWATI</v>
      </c>
      <c r="C8" s="142" t="str">
        <f>IFERROR(ROUND(Formatif!C33,0),"")</f>
        <v/>
      </c>
      <c r="D8" s="142" t="str">
        <f>IFERROR(ROUND(Formatif!D33,0),"")</f>
        <v/>
      </c>
      <c r="E8" s="142" t="str">
        <f>IFERROR(ROUND(Formatif!E33,0),"")</f>
        <v/>
      </c>
      <c r="F8" s="142" t="str">
        <f>IFERROR(ROUND(Formatif!F33,0),"")</f>
        <v/>
      </c>
      <c r="G8" s="142" t="str">
        <f>IFERROR(ROUND(Formatif!G33,0),"")</f>
        <v/>
      </c>
      <c r="H8" s="142" t="str">
        <f>IFERROR(ROUND(Formatif!H33,0),"")</f>
        <v/>
      </c>
      <c r="I8" s="142" t="str">
        <f>IFERROR(ROUND(Formatif!I33,0),"")</f>
        <v/>
      </c>
      <c r="J8" s="142" t="str">
        <f>IFERROR(ROUND(Formatif!J33,0),"")</f>
        <v/>
      </c>
      <c r="K8" s="142" t="str">
        <f>IFERROR(ROUND(Formatif!K33,0),"")</f>
        <v/>
      </c>
      <c r="L8" s="142" t="str">
        <f>IFERROR(ROUND(Formatif!L33,0),"")</f>
        <v/>
      </c>
      <c r="M8" s="139">
        <f>Kriteria!E15</f>
        <v>74</v>
      </c>
      <c r="N8" s="137" t="str">
        <f>N6</f>
        <v>menunjukkan penguasaan yang baik dalam</v>
      </c>
      <c r="O8" t="str">
        <f t="shared" si="1"/>
        <v/>
      </c>
      <c r="P8" t="str">
        <f t="shared" si="2"/>
        <v/>
      </c>
      <c r="Q8" t="str">
        <f t="shared" si="3"/>
        <v/>
      </c>
      <c r="R8" t="str">
        <f t="shared" si="4"/>
        <v/>
      </c>
      <c r="S8" t="str">
        <f t="shared" si="5"/>
        <v/>
      </c>
      <c r="T8" t="str">
        <f t="shared" si="6"/>
        <v/>
      </c>
      <c r="U8" t="str">
        <f t="shared" si="7"/>
        <v/>
      </c>
      <c r="V8" t="str">
        <f t="shared" si="8"/>
        <v/>
      </c>
      <c r="W8" t="str">
        <f t="shared" si="9"/>
        <v/>
      </c>
      <c r="X8" t="str">
        <f t="shared" si="10"/>
        <v/>
      </c>
      <c r="Y8" t="e">
        <f t="shared" si="11"/>
        <v>#N/A</v>
      </c>
      <c r="Z8" s="212">
        <f t="shared" si="12"/>
        <v>0</v>
      </c>
      <c r="AA8" t="e">
        <f t="shared" si="13"/>
        <v>#N/A</v>
      </c>
      <c r="AB8" t="e">
        <f t="shared" si="14"/>
        <v>#N/A</v>
      </c>
      <c r="AC8" s="212">
        <f t="shared" si="15"/>
        <v>0</v>
      </c>
      <c r="AD8" t="e">
        <f t="shared" si="16"/>
        <v>#N/A</v>
      </c>
      <c r="AN8" t="s">
        <v>204</v>
      </c>
    </row>
    <row r="9" spans="1:52">
      <c r="A9">
        <f>IF(data!A26=0,"",data!A26)</f>
        <v>7</v>
      </c>
      <c r="B9" t="str">
        <f>IF(data!E26=0,"",data!E26)</f>
        <v>ESSY PUAN MAHARANI</v>
      </c>
      <c r="C9" s="142" t="str">
        <f>IFERROR(ROUND(Formatif!C34,0),"")</f>
        <v/>
      </c>
      <c r="D9" s="142" t="str">
        <f>IFERROR(ROUND(Formatif!D34,0),"")</f>
        <v/>
      </c>
      <c r="E9" s="142" t="str">
        <f>IFERROR(ROUND(Formatif!E34,0),"")</f>
        <v/>
      </c>
      <c r="F9" s="142" t="str">
        <f>IFERROR(ROUND(Formatif!F34,0),"")</f>
        <v/>
      </c>
      <c r="G9" s="142" t="str">
        <f>IFERROR(ROUND(Formatif!G34,0),"")</f>
        <v/>
      </c>
      <c r="H9" s="142" t="str">
        <f>IFERROR(ROUND(Formatif!H34,0),"")</f>
        <v/>
      </c>
      <c r="I9" s="142" t="str">
        <f>IFERROR(ROUND(Formatif!I34,0),"")</f>
        <v/>
      </c>
      <c r="J9" s="142" t="str">
        <f>IFERROR(ROUND(Formatif!J34,0),"")</f>
        <v/>
      </c>
      <c r="K9" s="142" t="str">
        <f>IFERROR(ROUND(Formatif!K34,0),"")</f>
        <v/>
      </c>
      <c r="L9" s="142" t="str">
        <f>IFERROR(ROUND(Formatif!L34,0),"")</f>
        <v/>
      </c>
      <c r="M9" s="139">
        <f>Kriteria!E16</f>
        <v>69</v>
      </c>
      <c r="N9" s="137" t="str">
        <f>Kriteria!F22</f>
        <v>menunjukkan penguasaan yang cukup baik dalam</v>
      </c>
      <c r="O9" t="str">
        <f t="shared" si="1"/>
        <v/>
      </c>
      <c r="P9" t="str">
        <f t="shared" si="2"/>
        <v/>
      </c>
      <c r="Q9" t="str">
        <f t="shared" si="3"/>
        <v/>
      </c>
      <c r="R9" t="str">
        <f t="shared" si="4"/>
        <v/>
      </c>
      <c r="S9" t="str">
        <f t="shared" si="5"/>
        <v/>
      </c>
      <c r="T9" t="str">
        <f t="shared" si="6"/>
        <v/>
      </c>
      <c r="U9" t="str">
        <f t="shared" si="7"/>
        <v/>
      </c>
      <c r="V9" t="str">
        <f t="shared" si="8"/>
        <v/>
      </c>
      <c r="W9" t="str">
        <f t="shared" si="9"/>
        <v/>
      </c>
      <c r="X9" t="str">
        <f t="shared" si="10"/>
        <v/>
      </c>
      <c r="Y9" t="e">
        <f t="shared" si="11"/>
        <v>#N/A</v>
      </c>
      <c r="Z9" s="212">
        <f t="shared" si="12"/>
        <v>0</v>
      </c>
      <c r="AA9" t="e">
        <f t="shared" si="13"/>
        <v>#N/A</v>
      </c>
      <c r="AB9" t="e">
        <f t="shared" si="14"/>
        <v>#N/A</v>
      </c>
      <c r="AC9" s="212">
        <f t="shared" si="15"/>
        <v>0</v>
      </c>
      <c r="AD9" t="e">
        <f t="shared" si="16"/>
        <v>#N/A</v>
      </c>
    </row>
    <row r="10" spans="1:52">
      <c r="A10">
        <f>IF(data!A27=0,"",data!A27)</f>
        <v>8</v>
      </c>
      <c r="B10" t="str">
        <f>IF(data!E27=0,"",data!E27)</f>
        <v>FAUJHAN RAMADHAN</v>
      </c>
      <c r="C10" s="142" t="str">
        <f>IFERROR(ROUND(Formatif!C35,0),"")</f>
        <v/>
      </c>
      <c r="D10" s="142" t="str">
        <f>IFERROR(ROUND(Formatif!D35,0),"")</f>
        <v/>
      </c>
      <c r="E10" s="142" t="str">
        <f>IFERROR(ROUND(Formatif!E35,0),"")</f>
        <v/>
      </c>
      <c r="F10" s="142" t="str">
        <f>IFERROR(ROUND(Formatif!F35,0),"")</f>
        <v/>
      </c>
      <c r="G10" s="142" t="str">
        <f>IFERROR(ROUND(Formatif!G35,0),"")</f>
        <v/>
      </c>
      <c r="H10" s="142" t="str">
        <f>IFERROR(ROUND(Formatif!H35,0),"")</f>
        <v/>
      </c>
      <c r="I10" s="142" t="str">
        <f>IFERROR(ROUND(Formatif!I35,0),"")</f>
        <v/>
      </c>
      <c r="J10" s="142" t="str">
        <f>IFERROR(ROUND(Formatif!J35,0),"")</f>
        <v/>
      </c>
      <c r="K10" s="142" t="str">
        <f>IFERROR(ROUND(Formatif!K35,0),"")</f>
        <v/>
      </c>
      <c r="L10" s="142" t="str">
        <f>IFERROR(ROUND(Formatif!L35,0),"")</f>
        <v/>
      </c>
      <c r="M10" s="139">
        <f>Kriteria!E17</f>
        <v>59</v>
      </c>
      <c r="N10" s="137" t="str">
        <f>Kriteria!F23</f>
        <v>perlu bimbingan/latihan agar menguasai dalam</v>
      </c>
      <c r="O10" t="str">
        <f t="shared" si="1"/>
        <v/>
      </c>
      <c r="P10" t="str">
        <f t="shared" si="2"/>
        <v/>
      </c>
      <c r="Q10" t="str">
        <f t="shared" si="3"/>
        <v/>
      </c>
      <c r="R10" t="str">
        <f t="shared" si="4"/>
        <v/>
      </c>
      <c r="S10" t="str">
        <f t="shared" si="5"/>
        <v/>
      </c>
      <c r="T10" t="str">
        <f t="shared" si="6"/>
        <v/>
      </c>
      <c r="U10" t="str">
        <f t="shared" si="7"/>
        <v/>
      </c>
      <c r="V10" t="str">
        <f t="shared" si="8"/>
        <v/>
      </c>
      <c r="W10" t="str">
        <f t="shared" si="9"/>
        <v/>
      </c>
      <c r="X10" t="str">
        <f t="shared" si="10"/>
        <v/>
      </c>
      <c r="Y10" t="e">
        <f t="shared" si="11"/>
        <v>#N/A</v>
      </c>
      <c r="Z10" s="212">
        <f t="shared" si="12"/>
        <v>0</v>
      </c>
      <c r="AA10" t="e">
        <f t="shared" si="13"/>
        <v>#N/A</v>
      </c>
      <c r="AB10" t="e">
        <f t="shared" si="14"/>
        <v>#N/A</v>
      </c>
      <c r="AC10" s="212">
        <f t="shared" si="15"/>
        <v>0</v>
      </c>
      <c r="AD10" t="e">
        <f t="shared" si="16"/>
        <v>#N/A</v>
      </c>
      <c r="AN10" t="s">
        <v>205</v>
      </c>
    </row>
    <row r="11" spans="1:52">
      <c r="A11">
        <f>IF(data!A28=0,"",data!A28)</f>
        <v>9</v>
      </c>
      <c r="B11" t="str">
        <f>IF(data!E28=0,"",data!E28)</f>
        <v>FIDO HARDIANTI</v>
      </c>
      <c r="C11" s="142" t="str">
        <f>IFERROR(ROUND(Formatif!C36,0),"")</f>
        <v/>
      </c>
      <c r="D11" s="142" t="str">
        <f>IFERROR(ROUND(Formatif!D36,0),"")</f>
        <v/>
      </c>
      <c r="E11" s="142" t="str">
        <f>IFERROR(ROUND(Formatif!E36,0),"")</f>
        <v/>
      </c>
      <c r="F11" s="142" t="str">
        <f>IFERROR(ROUND(Formatif!F36,0),"")</f>
        <v/>
      </c>
      <c r="G11" s="142" t="str">
        <f>IFERROR(ROUND(Formatif!G36,0),"")</f>
        <v/>
      </c>
      <c r="H11" s="142" t="str">
        <f>IFERROR(ROUND(Formatif!H36,0),"")</f>
        <v/>
      </c>
      <c r="I11" s="142" t="str">
        <f>IFERROR(ROUND(Formatif!I36,0),"")</f>
        <v/>
      </c>
      <c r="J11" s="142" t="str">
        <f>IFERROR(ROUND(Formatif!J36,0),"")</f>
        <v/>
      </c>
      <c r="K11" s="142" t="str">
        <f>IFERROR(ROUND(Formatif!K36,0),"")</f>
        <v/>
      </c>
      <c r="L11" s="142" t="str">
        <f>IFERROR(ROUND(Formatif!L36,0),"")</f>
        <v/>
      </c>
      <c r="O11" t="str">
        <f t="shared" si="1"/>
        <v/>
      </c>
      <c r="P11" t="str">
        <f t="shared" si="2"/>
        <v/>
      </c>
      <c r="Q11" t="str">
        <f t="shared" si="3"/>
        <v/>
      </c>
      <c r="R11" t="str">
        <f t="shared" si="4"/>
        <v/>
      </c>
      <c r="S11" t="str">
        <f t="shared" si="5"/>
        <v/>
      </c>
      <c r="T11" t="str">
        <f t="shared" si="6"/>
        <v/>
      </c>
      <c r="U11" t="str">
        <f t="shared" si="7"/>
        <v/>
      </c>
      <c r="V11" t="str">
        <f t="shared" si="8"/>
        <v/>
      </c>
      <c r="W11" t="str">
        <f t="shared" si="9"/>
        <v/>
      </c>
      <c r="X11" t="str">
        <f t="shared" si="10"/>
        <v/>
      </c>
      <c r="Y11" t="e">
        <f t="shared" si="11"/>
        <v>#N/A</v>
      </c>
      <c r="Z11" s="212">
        <f t="shared" si="12"/>
        <v>0</v>
      </c>
      <c r="AA11" t="e">
        <f t="shared" si="13"/>
        <v>#N/A</v>
      </c>
      <c r="AB11" t="e">
        <f t="shared" si="14"/>
        <v>#N/A</v>
      </c>
      <c r="AC11" s="212">
        <f t="shared" si="15"/>
        <v>0</v>
      </c>
      <c r="AD11" t="e">
        <f t="shared" si="16"/>
        <v>#N/A</v>
      </c>
    </row>
    <row r="12" spans="1:52">
      <c r="A12">
        <f>IF(data!A29=0,"",data!A29)</f>
        <v>10</v>
      </c>
      <c r="B12" t="str">
        <f>IF(data!E29=0,"",data!E29)</f>
        <v>FIRAN RAMADHAN</v>
      </c>
      <c r="C12" s="142" t="str">
        <f>IFERROR(ROUND(Formatif!C37,0),"")</f>
        <v/>
      </c>
      <c r="D12" s="142" t="str">
        <f>IFERROR(ROUND(Formatif!D37,0),"")</f>
        <v/>
      </c>
      <c r="E12" s="142" t="str">
        <f>IFERROR(ROUND(Formatif!E37,0),"")</f>
        <v/>
      </c>
      <c r="F12" s="142" t="str">
        <f>IFERROR(ROUND(Formatif!F37,0),"")</f>
        <v/>
      </c>
      <c r="G12" s="142" t="str">
        <f>IFERROR(ROUND(Formatif!G37,0),"")</f>
        <v/>
      </c>
      <c r="H12" s="142" t="str">
        <f>IFERROR(ROUND(Formatif!H37,0),"")</f>
        <v/>
      </c>
      <c r="I12" s="142" t="str">
        <f>IFERROR(ROUND(Formatif!I37,0),"")</f>
        <v/>
      </c>
      <c r="J12" s="142" t="str">
        <f>IFERROR(ROUND(Formatif!J37,0),"")</f>
        <v/>
      </c>
      <c r="K12" s="142" t="str">
        <f>IFERROR(ROUND(Formatif!K37,0),"")</f>
        <v/>
      </c>
      <c r="L12" s="142" t="str">
        <f>IFERROR(ROUND(Formatif!L37,0),"")</f>
        <v/>
      </c>
      <c r="O12" t="str">
        <f t="shared" si="1"/>
        <v/>
      </c>
      <c r="P12" t="str">
        <f t="shared" si="2"/>
        <v/>
      </c>
      <c r="Q12" t="str">
        <f t="shared" si="3"/>
        <v/>
      </c>
      <c r="R12" t="str">
        <f t="shared" si="4"/>
        <v/>
      </c>
      <c r="S12" t="str">
        <f t="shared" si="5"/>
        <v/>
      </c>
      <c r="T12" t="str">
        <f t="shared" si="6"/>
        <v/>
      </c>
      <c r="U12" t="str">
        <f t="shared" si="7"/>
        <v/>
      </c>
      <c r="V12" t="str">
        <f t="shared" si="8"/>
        <v/>
      </c>
      <c r="W12" t="str">
        <f t="shared" si="9"/>
        <v/>
      </c>
      <c r="X12" t="str">
        <f t="shared" si="10"/>
        <v/>
      </c>
      <c r="Y12" t="e">
        <f t="shared" si="11"/>
        <v>#N/A</v>
      </c>
      <c r="Z12" s="212">
        <f t="shared" si="12"/>
        <v>0</v>
      </c>
      <c r="AA12" t="e">
        <f t="shared" si="13"/>
        <v>#N/A</v>
      </c>
      <c r="AB12" t="e">
        <f t="shared" si="14"/>
        <v>#N/A</v>
      </c>
      <c r="AC12" s="212">
        <f t="shared" si="15"/>
        <v>0</v>
      </c>
      <c r="AD12" t="e">
        <f t="shared" si="16"/>
        <v>#N/A</v>
      </c>
    </row>
    <row r="13" spans="1:52">
      <c r="A13">
        <f>IF(data!A30=0,"",data!A30)</f>
        <v>11</v>
      </c>
      <c r="B13" t="str">
        <f>IF(data!E30=0,"",data!E30)</f>
        <v>LINDA PUTRI ANJANI</v>
      </c>
      <c r="C13" s="142" t="str">
        <f>IFERROR(ROUND(Formatif!C38,0),"")</f>
        <v/>
      </c>
      <c r="D13" s="142" t="str">
        <f>IFERROR(ROUND(Formatif!D38,0),"")</f>
        <v/>
      </c>
      <c r="E13" s="142" t="str">
        <f>IFERROR(ROUND(Formatif!E38,0),"")</f>
        <v/>
      </c>
      <c r="F13" s="142" t="str">
        <f>IFERROR(ROUND(Formatif!F38,0),"")</f>
        <v/>
      </c>
      <c r="G13" s="142" t="str">
        <f>IFERROR(ROUND(Formatif!G38,0),"")</f>
        <v/>
      </c>
      <c r="H13" s="142" t="str">
        <f>IFERROR(ROUND(Formatif!H38,0),"")</f>
        <v/>
      </c>
      <c r="I13" s="142" t="str">
        <f>IFERROR(ROUND(Formatif!I38,0),"")</f>
        <v/>
      </c>
      <c r="J13" s="142" t="str">
        <f>IFERROR(ROUND(Formatif!J38,0),"")</f>
        <v/>
      </c>
      <c r="K13" s="142" t="str">
        <f>IFERROR(ROUND(Formatif!K38,0),"")</f>
        <v/>
      </c>
      <c r="L13" s="142" t="str">
        <f>IFERROR(ROUND(Formatif!L38,0),"")</f>
        <v/>
      </c>
      <c r="O13" t="str">
        <f t="shared" si="1"/>
        <v/>
      </c>
      <c r="P13" t="str">
        <f t="shared" si="2"/>
        <v/>
      </c>
      <c r="Q13" t="str">
        <f t="shared" si="3"/>
        <v/>
      </c>
      <c r="R13" t="str">
        <f t="shared" si="4"/>
        <v/>
      </c>
      <c r="S13" t="str">
        <f t="shared" si="5"/>
        <v/>
      </c>
      <c r="T13" t="str">
        <f t="shared" si="6"/>
        <v/>
      </c>
      <c r="U13" t="str">
        <f t="shared" si="7"/>
        <v/>
      </c>
      <c r="V13" t="str">
        <f t="shared" si="8"/>
        <v/>
      </c>
      <c r="W13" t="str">
        <f t="shared" si="9"/>
        <v/>
      </c>
      <c r="X13" t="str">
        <f t="shared" si="10"/>
        <v/>
      </c>
      <c r="Y13" t="e">
        <f t="shared" si="11"/>
        <v>#N/A</v>
      </c>
      <c r="Z13" s="212">
        <f t="shared" si="12"/>
        <v>0</v>
      </c>
      <c r="AA13" t="e">
        <f t="shared" si="13"/>
        <v>#N/A</v>
      </c>
      <c r="AB13" t="e">
        <f t="shared" si="14"/>
        <v>#N/A</v>
      </c>
      <c r="AC13" s="212">
        <f t="shared" si="15"/>
        <v>0</v>
      </c>
      <c r="AD13" t="e">
        <f t="shared" si="16"/>
        <v>#N/A</v>
      </c>
      <c r="AN13" t="s">
        <v>204</v>
      </c>
    </row>
    <row r="14" spans="1:52">
      <c r="A14">
        <f>IF(data!A31=0,"",data!A31)</f>
        <v>12</v>
      </c>
      <c r="B14" t="str">
        <f>IF(data!E31=0,"",data!E31)</f>
        <v>M. RISKI</v>
      </c>
      <c r="C14" s="142" t="str">
        <f>IFERROR(ROUND(Formatif!C39,0),"")</f>
        <v/>
      </c>
      <c r="D14" s="142" t="str">
        <f>IFERROR(ROUND(Formatif!D39,0),"")</f>
        <v/>
      </c>
      <c r="E14" s="142" t="str">
        <f>IFERROR(ROUND(Formatif!E39,0),"")</f>
        <v/>
      </c>
      <c r="F14" s="142" t="str">
        <f>IFERROR(ROUND(Formatif!F39,0),"")</f>
        <v/>
      </c>
      <c r="G14" s="142" t="str">
        <f>IFERROR(ROUND(Formatif!G39,0),"")</f>
        <v/>
      </c>
      <c r="H14" s="142" t="str">
        <f>IFERROR(ROUND(Formatif!H39,0),"")</f>
        <v/>
      </c>
      <c r="I14" s="142" t="str">
        <f>IFERROR(ROUND(Formatif!I39,0),"")</f>
        <v/>
      </c>
      <c r="J14" s="142" t="str">
        <f>IFERROR(ROUND(Formatif!J39,0),"")</f>
        <v/>
      </c>
      <c r="K14" s="142" t="str">
        <f>IFERROR(ROUND(Formatif!K39,0),"")</f>
        <v/>
      </c>
      <c r="L14" s="142" t="str">
        <f>IFERROR(ROUND(Formatif!L39,0),"")</f>
        <v/>
      </c>
      <c r="O14" t="str">
        <f>IF(C14&lt;$M$10,$N$10&amp;" "&amp;$C$2,IF(C14&lt;$M$9,$N$9&amp;" "&amp;$C$2,IF(C14&lt;$M$8,$N$8&amp;" "&amp;$C$2,IF(C14&lt;$M$7,$N$7&amp;" "&amp;$C$2,IF(C14&lt;$M$6,$N$6&amp;" "&amp;$C$2,IF(C14&lt;$M$5,$N$5&amp;" "&amp;$C$2,IF(C14&lt;$M$4,$N$4&amp;" "&amp;$C$2,IF(C14&lt;$M$3,$N$3&amp;" "&amp;$C$2,""))))))))</f>
        <v/>
      </c>
      <c r="P14" t="str">
        <f t="shared" si="2"/>
        <v/>
      </c>
      <c r="Q14" t="str">
        <f>IF(E14&lt;$M$10,$N$10&amp;" "&amp;$E$2,IF(E14&lt;$M$9,$N$9&amp;" "&amp;$E$2,IF(E14&lt;$M$8,$N$8&amp;" "&amp;$E$1,IF(E14&lt;$M$7,$N$7&amp;" "&amp;$E$2,IF(E14&lt;$M$6,$N$6&amp;" "&amp;$E$2,IF(E14&lt;$M$5,$N$5&amp;" "&amp;$E$2,IF(E14&lt;$M$4,$N$4&amp;" "&amp;$E$2,IF(E14&lt;$M$3,$N$3&amp;" "&amp;$E$2,""))))))))</f>
        <v/>
      </c>
      <c r="R14" t="str">
        <f t="shared" si="4"/>
        <v/>
      </c>
      <c r="S14" t="str">
        <f t="shared" si="5"/>
        <v/>
      </c>
      <c r="T14" t="str">
        <f t="shared" si="6"/>
        <v/>
      </c>
      <c r="U14" t="str">
        <f t="shared" si="7"/>
        <v/>
      </c>
      <c r="V14" t="str">
        <f t="shared" si="8"/>
        <v/>
      </c>
      <c r="W14" t="str">
        <f t="shared" si="9"/>
        <v/>
      </c>
      <c r="X14" t="str">
        <f t="shared" si="10"/>
        <v/>
      </c>
      <c r="Y14" t="e">
        <f t="shared" si="11"/>
        <v>#N/A</v>
      </c>
      <c r="Z14" s="212">
        <f t="shared" si="12"/>
        <v>0</v>
      </c>
      <c r="AA14" t="e">
        <f t="shared" si="13"/>
        <v>#N/A</v>
      </c>
      <c r="AB14" t="e">
        <f t="shared" si="14"/>
        <v>#N/A</v>
      </c>
      <c r="AC14" s="212">
        <f t="shared" si="15"/>
        <v>0</v>
      </c>
      <c r="AD14" t="e">
        <f t="shared" si="16"/>
        <v>#N/A</v>
      </c>
    </row>
    <row r="15" spans="1:52">
      <c r="A15">
        <f>IF(data!A32=0,"",data!A32)</f>
        <v>13</v>
      </c>
      <c r="B15" t="str">
        <f>IF(data!E32=0,"",data!E32)</f>
        <v>M. ZAINUL DRAJAT</v>
      </c>
      <c r="C15" s="142" t="str">
        <f>IFERROR(ROUND(Formatif!C40,0),"")</f>
        <v/>
      </c>
      <c r="D15" s="142" t="str">
        <f>IFERROR(ROUND(Formatif!D40,0),"")</f>
        <v/>
      </c>
      <c r="E15" s="142" t="str">
        <f>IFERROR(ROUND(Formatif!E40,0),"")</f>
        <v/>
      </c>
      <c r="F15" s="142" t="str">
        <f>IFERROR(ROUND(Formatif!F40,0),"")</f>
        <v/>
      </c>
      <c r="G15" s="142" t="str">
        <f>IFERROR(ROUND(Formatif!G40,0),"")</f>
        <v/>
      </c>
      <c r="H15" s="142" t="str">
        <f>IFERROR(ROUND(Formatif!H40,0),"")</f>
        <v/>
      </c>
      <c r="I15" s="142" t="str">
        <f>IFERROR(ROUND(Formatif!I40,0),"")</f>
        <v/>
      </c>
      <c r="J15" s="142" t="str">
        <f>IFERROR(ROUND(Formatif!J40,0),"")</f>
        <v/>
      </c>
      <c r="K15" s="142" t="str">
        <f>IFERROR(ROUND(Formatif!K40,0),"")</f>
        <v/>
      </c>
      <c r="L15" s="142" t="str">
        <f>IFERROR(ROUND(Formatif!L40,0),"")</f>
        <v/>
      </c>
      <c r="O15" t="str">
        <f t="shared" si="1"/>
        <v/>
      </c>
      <c r="P15" t="str">
        <f t="shared" si="2"/>
        <v/>
      </c>
      <c r="Q15" t="str">
        <f t="shared" si="3"/>
        <v/>
      </c>
      <c r="R15" t="str">
        <f t="shared" si="4"/>
        <v/>
      </c>
      <c r="S15" t="str">
        <f t="shared" si="5"/>
        <v/>
      </c>
      <c r="T15" t="str">
        <f t="shared" si="6"/>
        <v/>
      </c>
      <c r="U15" t="str">
        <f t="shared" si="7"/>
        <v/>
      </c>
      <c r="V15" t="str">
        <f t="shared" si="8"/>
        <v/>
      </c>
      <c r="W15" t="str">
        <f t="shared" si="9"/>
        <v/>
      </c>
      <c r="X15" t="str">
        <f t="shared" si="10"/>
        <v/>
      </c>
      <c r="Y15" t="e">
        <f t="shared" si="11"/>
        <v>#N/A</v>
      </c>
      <c r="Z15" s="212">
        <f t="shared" si="12"/>
        <v>0</v>
      </c>
      <c r="AA15" t="e">
        <f t="shared" si="13"/>
        <v>#N/A</v>
      </c>
      <c r="AB15" t="e">
        <f t="shared" si="14"/>
        <v>#N/A</v>
      </c>
      <c r="AC15" s="212">
        <f t="shared" si="15"/>
        <v>0</v>
      </c>
      <c r="AD15" t="e">
        <f t="shared" si="16"/>
        <v>#N/A</v>
      </c>
    </row>
    <row r="16" spans="1:52">
      <c r="A16">
        <f>IF(data!A33=0,"",data!A33)</f>
        <v>14</v>
      </c>
      <c r="B16" t="str">
        <f>IF(data!E33=0,"",data!E33)</f>
        <v>MUHAMMAD AMAR TAUFIK</v>
      </c>
      <c r="C16" s="142" t="str">
        <f>IFERROR(ROUND(Formatif!C41,0),"")</f>
        <v/>
      </c>
      <c r="D16" s="142" t="str">
        <f>IFERROR(ROUND(Formatif!D41,0),"")</f>
        <v/>
      </c>
      <c r="E16" s="142" t="str">
        <f>IFERROR(ROUND(Formatif!E41,0),"")</f>
        <v/>
      </c>
      <c r="F16" s="142" t="str">
        <f>IFERROR(ROUND(Formatif!F41,0),"")</f>
        <v/>
      </c>
      <c r="G16" s="142" t="str">
        <f>IFERROR(ROUND(Formatif!G41,0),"")</f>
        <v/>
      </c>
      <c r="H16" s="142" t="str">
        <f>IFERROR(ROUND(Formatif!H41,0),"")</f>
        <v/>
      </c>
      <c r="I16" s="142" t="str">
        <f>IFERROR(ROUND(Formatif!I41,0),"")</f>
        <v/>
      </c>
      <c r="J16" s="142" t="str">
        <f>IFERROR(ROUND(Formatif!J41,0),"")</f>
        <v/>
      </c>
      <c r="K16" s="142" t="str">
        <f>IFERROR(ROUND(Formatif!K41,0),"")</f>
        <v/>
      </c>
      <c r="L16" s="142" t="str">
        <f>IFERROR(ROUND(Formatif!L41,0),"")</f>
        <v/>
      </c>
      <c r="O16" t="str">
        <f t="shared" si="1"/>
        <v/>
      </c>
      <c r="P16" t="str">
        <f t="shared" si="2"/>
        <v/>
      </c>
      <c r="Q16" t="str">
        <f t="shared" si="3"/>
        <v/>
      </c>
      <c r="R16" t="str">
        <f t="shared" si="4"/>
        <v/>
      </c>
      <c r="S16" t="str">
        <f t="shared" si="5"/>
        <v/>
      </c>
      <c r="T16" t="str">
        <f t="shared" si="6"/>
        <v/>
      </c>
      <c r="U16" t="str">
        <f t="shared" si="7"/>
        <v/>
      </c>
      <c r="V16" t="str">
        <f t="shared" si="8"/>
        <v/>
      </c>
      <c r="W16" t="str">
        <f t="shared" si="9"/>
        <v/>
      </c>
      <c r="X16" t="str">
        <f t="shared" si="10"/>
        <v/>
      </c>
      <c r="Y16" t="e">
        <f t="shared" si="11"/>
        <v>#N/A</v>
      </c>
      <c r="Z16" s="212">
        <f t="shared" si="12"/>
        <v>0</v>
      </c>
      <c r="AA16" t="e">
        <f t="shared" si="13"/>
        <v>#N/A</v>
      </c>
      <c r="AB16" t="e">
        <f t="shared" si="14"/>
        <v>#N/A</v>
      </c>
      <c r="AC16" s="212">
        <f t="shared" si="15"/>
        <v>0</v>
      </c>
      <c r="AD16" t="e">
        <f t="shared" si="16"/>
        <v>#N/A</v>
      </c>
    </row>
    <row r="17" spans="1:41">
      <c r="A17">
        <f>IF(data!A34=0,"",data!A34)</f>
        <v>15</v>
      </c>
      <c r="B17" t="str">
        <f>IF(data!E34=0,"",data!E34)</f>
        <v>MUHAMMAD FITRAH</v>
      </c>
      <c r="C17" s="142" t="str">
        <f>IFERROR(ROUND(Formatif!C42,0),"")</f>
        <v/>
      </c>
      <c r="D17" s="142" t="str">
        <f>IFERROR(ROUND(Formatif!D42,0),"")</f>
        <v/>
      </c>
      <c r="E17" s="142" t="str">
        <f>IFERROR(ROUND(Formatif!E42,0),"")</f>
        <v/>
      </c>
      <c r="F17" s="142" t="str">
        <f>IFERROR(ROUND(Formatif!F42,0),"")</f>
        <v/>
      </c>
      <c r="G17" s="142" t="str">
        <f>IFERROR(ROUND(Formatif!G42,0),"")</f>
        <v/>
      </c>
      <c r="H17" s="142" t="str">
        <f>IFERROR(ROUND(Formatif!H42,0),"")</f>
        <v/>
      </c>
      <c r="I17" s="142" t="str">
        <f>IFERROR(ROUND(Formatif!I42,0),"")</f>
        <v/>
      </c>
      <c r="J17" s="142" t="str">
        <f>IFERROR(ROUND(Formatif!J42,0),"")</f>
        <v/>
      </c>
      <c r="K17" s="142" t="str">
        <f>IFERROR(ROUND(Formatif!K42,0),"")</f>
        <v/>
      </c>
      <c r="L17" s="142" t="str">
        <f>IFERROR(ROUND(Formatif!L42,0),"")</f>
        <v/>
      </c>
      <c r="O17" t="str">
        <f t="shared" si="1"/>
        <v/>
      </c>
      <c r="P17" t="str">
        <f t="shared" si="2"/>
        <v/>
      </c>
      <c r="Q17" t="str">
        <f t="shared" si="3"/>
        <v/>
      </c>
      <c r="R17" t="str">
        <f t="shared" si="4"/>
        <v/>
      </c>
      <c r="S17" t="str">
        <f>IF(G17&lt;$M$10,$N$10&amp;" "&amp;$G$2,IF(G17&lt;$M$9,$N$9&amp;" "&amp;$G$2,IF(G17&lt;$M$8,$N$8&amp;" "&amp;$G$2,IF(G17&lt;$M$7,$N$7&amp;" "&amp;$G$2,IF(G17&lt;$M$6,$N$6&amp;" "&amp;$G$2,IF(G17&lt;$M$5,$N$5&amp;" "&amp;$G$2,IF(G17&lt;$M$4,$N$4&amp;" "&amp;$G$2,IF(G17&lt;$M$3,$N$3&amp;" "&amp;$G$2,""))))))))</f>
        <v/>
      </c>
      <c r="T17" t="str">
        <f t="shared" si="6"/>
        <v/>
      </c>
      <c r="U17" t="str">
        <f t="shared" si="7"/>
        <v/>
      </c>
      <c r="V17" t="str">
        <f t="shared" si="8"/>
        <v/>
      </c>
      <c r="W17" t="str">
        <f t="shared" si="9"/>
        <v/>
      </c>
      <c r="X17" t="str">
        <f t="shared" si="10"/>
        <v/>
      </c>
      <c r="Y17" t="e">
        <f t="shared" si="11"/>
        <v>#N/A</v>
      </c>
      <c r="Z17" s="212">
        <f t="shared" si="12"/>
        <v>0</v>
      </c>
      <c r="AA17" t="e">
        <f t="shared" si="13"/>
        <v>#N/A</v>
      </c>
      <c r="AB17" t="e">
        <f t="shared" si="14"/>
        <v>#N/A</v>
      </c>
      <c r="AC17" s="212">
        <f t="shared" si="15"/>
        <v>0</v>
      </c>
      <c r="AD17" t="e">
        <f t="shared" si="16"/>
        <v>#N/A</v>
      </c>
    </row>
    <row r="18" spans="1:41">
      <c r="A18">
        <f>IF(data!A35=0,"",data!A35)</f>
        <v>16</v>
      </c>
      <c r="B18" t="str">
        <f>IF(data!E35=0,"",data!E35)</f>
        <v>NUR SELFIRA</v>
      </c>
      <c r="C18" s="142" t="str">
        <f>IFERROR(ROUND(Formatif!C43,0),"")</f>
        <v/>
      </c>
      <c r="D18" s="142" t="str">
        <f>IFERROR(ROUND(Formatif!D43,0),"")</f>
        <v/>
      </c>
      <c r="E18" s="142" t="str">
        <f>IFERROR(ROUND(Formatif!E43,0),"")</f>
        <v/>
      </c>
      <c r="F18" s="142" t="str">
        <f>IFERROR(ROUND(Formatif!F43,0),"")</f>
        <v/>
      </c>
      <c r="G18" s="142" t="str">
        <f>IFERROR(ROUND(Formatif!G43,0),"")</f>
        <v/>
      </c>
      <c r="H18" s="142" t="str">
        <f>IFERROR(ROUND(Formatif!H43,0),"")</f>
        <v/>
      </c>
      <c r="I18" s="142" t="str">
        <f>IFERROR(ROUND(Formatif!I43,0),"")</f>
        <v/>
      </c>
      <c r="J18" s="142" t="str">
        <f>IFERROR(ROUND(Formatif!J43,0),"")</f>
        <v/>
      </c>
      <c r="K18" s="142" t="str">
        <f>IFERROR(ROUND(Formatif!K43,0),"")</f>
        <v/>
      </c>
      <c r="L18" s="142" t="str">
        <f>IFERROR(ROUND(Formatif!L43,0),"")</f>
        <v/>
      </c>
      <c r="O18" t="str">
        <f t="shared" si="1"/>
        <v/>
      </c>
      <c r="P18" t="str">
        <f t="shared" si="2"/>
        <v/>
      </c>
      <c r="Q18" t="str">
        <f t="shared" si="3"/>
        <v/>
      </c>
      <c r="R18" t="str">
        <f t="shared" si="4"/>
        <v/>
      </c>
      <c r="S18" t="str">
        <f t="shared" si="5"/>
        <v/>
      </c>
      <c r="T18" t="str">
        <f t="shared" si="6"/>
        <v/>
      </c>
      <c r="U18" t="str">
        <f t="shared" si="7"/>
        <v/>
      </c>
      <c r="V18" t="str">
        <f t="shared" si="8"/>
        <v/>
      </c>
      <c r="W18" t="str">
        <f t="shared" si="9"/>
        <v/>
      </c>
      <c r="X18" t="str">
        <f t="shared" si="10"/>
        <v/>
      </c>
      <c r="Y18" t="e">
        <f t="shared" si="11"/>
        <v>#N/A</v>
      </c>
      <c r="Z18" s="212">
        <f t="shared" si="12"/>
        <v>0</v>
      </c>
      <c r="AA18" t="e">
        <f t="shared" si="13"/>
        <v>#N/A</v>
      </c>
      <c r="AB18" t="e">
        <f t="shared" si="14"/>
        <v>#N/A</v>
      </c>
      <c r="AC18" s="212">
        <f t="shared" si="15"/>
        <v>0</v>
      </c>
      <c r="AD18" t="e">
        <f t="shared" si="16"/>
        <v>#N/A</v>
      </c>
      <c r="AO18" t="str">
        <f>P18&amp;" "&amp;IF(AN18&lt;$M$10,$N$10&amp;" "&amp;AM18,IF(AN18&lt;$M$9,$N$9&amp;" "&amp;AM18,IF(AN18&lt;$M$8,$N$8&amp;" "&amp;AM18,IF(AN18&lt;$M$7,$N$7&amp;" "&amp;AM18,IF(AN18&lt;$M$6,$N$6&amp;" "&amp;AM18,IF(AN18&lt;$M$5,$N$5&amp;" "&amp;AM18,IF(AN18&lt;$M$4,$N$4&amp;" "&amp;AM18,IF(AN18&lt;$M$3,$N$3&amp;" "&amp;AM18,""""))))))))</f>
        <v xml:space="preserve"> perlu bimbingan/latihan agar menguasai dalam </v>
      </c>
    </row>
    <row r="19" spans="1:41">
      <c r="A19">
        <f>IF(data!A36=0,"",data!A36)</f>
        <v>17</v>
      </c>
      <c r="B19" t="str">
        <f>IF(data!E36=0,"",data!E36)</f>
        <v>NUR WULAN RAMADHAN</v>
      </c>
      <c r="C19" s="142" t="str">
        <f>IFERROR(ROUND(Formatif!C44,0),"")</f>
        <v/>
      </c>
      <c r="D19" s="142" t="str">
        <f>IFERROR(ROUND(Formatif!D44,0),"")</f>
        <v/>
      </c>
      <c r="E19" s="142" t="str">
        <f>IFERROR(ROUND(Formatif!E44,0),"")</f>
        <v/>
      </c>
      <c r="F19" s="142" t="str">
        <f>IFERROR(ROUND(Formatif!F44,0),"")</f>
        <v/>
      </c>
      <c r="G19" s="142" t="str">
        <f>IFERROR(ROUND(Formatif!G44,0),"")</f>
        <v/>
      </c>
      <c r="H19" s="142" t="str">
        <f>IFERROR(ROUND(Formatif!H44,0),"")</f>
        <v/>
      </c>
      <c r="I19" s="142" t="str">
        <f>IFERROR(ROUND(Formatif!I44,0),"")</f>
        <v/>
      </c>
      <c r="J19" s="142" t="str">
        <f>IFERROR(ROUND(Formatif!J44,0),"")</f>
        <v/>
      </c>
      <c r="K19" s="142" t="str">
        <f>IFERROR(ROUND(Formatif!K44,0),"")</f>
        <v/>
      </c>
      <c r="L19" s="142" t="str">
        <f>IFERROR(ROUND(Formatif!L44,0),"")</f>
        <v/>
      </c>
      <c r="O19" t="str">
        <f t="shared" si="1"/>
        <v/>
      </c>
      <c r="P19" t="str">
        <f t="shared" si="2"/>
        <v/>
      </c>
      <c r="Q19" t="str">
        <f t="shared" si="3"/>
        <v/>
      </c>
      <c r="R19" t="str">
        <f t="shared" si="4"/>
        <v/>
      </c>
      <c r="S19" t="str">
        <f t="shared" si="5"/>
        <v/>
      </c>
      <c r="T19" t="str">
        <f t="shared" si="6"/>
        <v/>
      </c>
      <c r="U19" t="str">
        <f t="shared" si="7"/>
        <v/>
      </c>
      <c r="V19" t="str">
        <f t="shared" si="8"/>
        <v/>
      </c>
      <c r="W19" t="str">
        <f t="shared" si="9"/>
        <v/>
      </c>
      <c r="X19" t="str">
        <f t="shared" si="10"/>
        <v/>
      </c>
      <c r="Y19" t="e">
        <f t="shared" si="11"/>
        <v>#N/A</v>
      </c>
      <c r="Z19" s="212">
        <f t="shared" si="12"/>
        <v>0</v>
      </c>
      <c r="AA19" t="e">
        <f t="shared" si="13"/>
        <v>#N/A</v>
      </c>
      <c r="AB19" t="e">
        <f t="shared" si="14"/>
        <v>#N/A</v>
      </c>
      <c r="AC19" s="212">
        <f t="shared" si="15"/>
        <v>0</v>
      </c>
      <c r="AD19" t="e">
        <f t="shared" si="16"/>
        <v>#N/A</v>
      </c>
    </row>
    <row r="20" spans="1:41">
      <c r="A20">
        <f>IF(data!A37=0,"",data!A37)</f>
        <v>18</v>
      </c>
      <c r="B20" t="str">
        <f>IF(data!E37=0,"",data!E37)</f>
        <v>NURAH FAZRIAH SAFITRI</v>
      </c>
      <c r="C20" s="142" t="str">
        <f>IFERROR(ROUND(Formatif!C45,0),"")</f>
        <v/>
      </c>
      <c r="D20" s="142" t="str">
        <f>IFERROR(ROUND(Formatif!D45,0),"")</f>
        <v/>
      </c>
      <c r="E20" s="142" t="str">
        <f>IFERROR(ROUND(Formatif!E45,0),"")</f>
        <v/>
      </c>
      <c r="F20" s="142" t="str">
        <f>IFERROR(ROUND(Formatif!F45,0),"")</f>
        <v/>
      </c>
      <c r="G20" s="142" t="str">
        <f>IFERROR(ROUND(Formatif!G45,0),"")</f>
        <v/>
      </c>
      <c r="H20" s="142" t="str">
        <f>IFERROR(ROUND(Formatif!H45,0),"")</f>
        <v/>
      </c>
      <c r="I20" s="142" t="str">
        <f>IFERROR(ROUND(Formatif!I45,0),"")</f>
        <v/>
      </c>
      <c r="J20" s="142" t="str">
        <f>IFERROR(ROUND(Formatif!J45,0),"")</f>
        <v/>
      </c>
      <c r="K20" s="142" t="str">
        <f>IFERROR(ROUND(Formatif!K45,0),"")</f>
        <v/>
      </c>
      <c r="L20" s="142" t="str">
        <f>IFERROR(ROUND(Formatif!L45,0),"")</f>
        <v/>
      </c>
      <c r="O20" t="str">
        <f t="shared" si="1"/>
        <v/>
      </c>
      <c r="P20" t="str">
        <f t="shared" si="2"/>
        <v/>
      </c>
      <c r="Q20" t="str">
        <f t="shared" si="3"/>
        <v/>
      </c>
      <c r="R20" t="str">
        <f t="shared" si="4"/>
        <v/>
      </c>
      <c r="S20" t="str">
        <f t="shared" si="5"/>
        <v/>
      </c>
      <c r="T20" t="str">
        <f t="shared" si="6"/>
        <v/>
      </c>
      <c r="U20" t="str">
        <f t="shared" si="7"/>
        <v/>
      </c>
      <c r="V20" t="str">
        <f t="shared" si="8"/>
        <v/>
      </c>
      <c r="W20" t="str">
        <f t="shared" si="9"/>
        <v/>
      </c>
      <c r="X20" t="str">
        <f t="shared" si="10"/>
        <v/>
      </c>
      <c r="Y20" t="e">
        <f t="shared" si="11"/>
        <v>#N/A</v>
      </c>
      <c r="Z20" s="212">
        <f t="shared" si="12"/>
        <v>0</v>
      </c>
      <c r="AA20" t="e">
        <f t="shared" si="13"/>
        <v>#N/A</v>
      </c>
      <c r="AB20" t="e">
        <f t="shared" si="14"/>
        <v>#N/A</v>
      </c>
      <c r="AC20" s="212">
        <f t="shared" si="15"/>
        <v>0</v>
      </c>
      <c r="AD20" t="e">
        <f t="shared" si="16"/>
        <v>#N/A</v>
      </c>
    </row>
    <row r="21" spans="1:41">
      <c r="A21">
        <f>IF(data!A38=0,"",data!A38)</f>
        <v>19</v>
      </c>
      <c r="B21" t="str">
        <f>IF(data!E38=0,"",data!E38)</f>
        <v>PUTRA</v>
      </c>
      <c r="C21" s="142" t="str">
        <f>IFERROR(ROUND(Formatif!C46,0),"")</f>
        <v/>
      </c>
      <c r="D21" s="142" t="str">
        <f>IFERROR(ROUND(Formatif!D46,0),"")</f>
        <v/>
      </c>
      <c r="E21" s="142" t="str">
        <f>IFERROR(ROUND(Formatif!E46,0),"")</f>
        <v/>
      </c>
      <c r="F21" s="142" t="str">
        <f>IFERROR(ROUND(Formatif!F46,0),"")</f>
        <v/>
      </c>
      <c r="G21" s="142" t="str">
        <f>IFERROR(ROUND(Formatif!G46,0),"")</f>
        <v/>
      </c>
      <c r="H21" s="142" t="str">
        <f>IFERROR(ROUND(Formatif!H46,0),"")</f>
        <v/>
      </c>
      <c r="I21" s="142" t="str">
        <f>IFERROR(ROUND(Formatif!I46,0),"")</f>
        <v/>
      </c>
      <c r="J21" s="142" t="str">
        <f>IFERROR(ROUND(Formatif!J46,0),"")</f>
        <v/>
      </c>
      <c r="K21" s="142" t="str">
        <f>IFERROR(ROUND(Formatif!K46,0),"")</f>
        <v/>
      </c>
      <c r="L21" s="142" t="str">
        <f>IFERROR(ROUND(Formatif!L46,0),"")</f>
        <v/>
      </c>
      <c r="O21" t="str">
        <f t="shared" si="1"/>
        <v/>
      </c>
      <c r="P21" t="str">
        <f t="shared" si="2"/>
        <v/>
      </c>
      <c r="Q21" t="str">
        <f t="shared" si="3"/>
        <v/>
      </c>
      <c r="R21" t="str">
        <f t="shared" si="4"/>
        <v/>
      </c>
      <c r="S21" t="str">
        <f t="shared" si="5"/>
        <v/>
      </c>
      <c r="T21" t="str">
        <f t="shared" si="6"/>
        <v/>
      </c>
      <c r="U21" t="str">
        <f t="shared" si="7"/>
        <v/>
      </c>
      <c r="V21" t="str">
        <f t="shared" si="8"/>
        <v/>
      </c>
      <c r="W21" t="str">
        <f t="shared" si="9"/>
        <v/>
      </c>
      <c r="X21" t="str">
        <f t="shared" si="10"/>
        <v/>
      </c>
      <c r="Y21" t="e">
        <f t="shared" si="11"/>
        <v>#N/A</v>
      </c>
      <c r="Z21" s="212">
        <f t="shared" si="12"/>
        <v>0</v>
      </c>
      <c r="AA21" t="e">
        <f t="shared" si="13"/>
        <v>#N/A</v>
      </c>
      <c r="AB21" t="e">
        <f t="shared" si="14"/>
        <v>#N/A</v>
      </c>
      <c r="AC21" s="212">
        <f t="shared" si="15"/>
        <v>0</v>
      </c>
      <c r="AD21" t="e">
        <f t="shared" si="16"/>
        <v>#N/A</v>
      </c>
    </row>
    <row r="22" spans="1:41">
      <c r="A22">
        <f>IF(data!A39=0,"",data!A39)</f>
        <v>20</v>
      </c>
      <c r="B22" t="str">
        <f>IF(data!E39=0,"",data!E39)</f>
        <v>PUTRI AINUN SAFIRA</v>
      </c>
      <c r="C22" s="142" t="str">
        <f>IFERROR(ROUND(Formatif!C47,0),"")</f>
        <v/>
      </c>
      <c r="D22" s="142" t="str">
        <f>IFERROR(ROUND(Formatif!D47,0),"")</f>
        <v/>
      </c>
      <c r="E22" s="142" t="str">
        <f>IFERROR(ROUND(Formatif!E47,0),"")</f>
        <v/>
      </c>
      <c r="F22" s="142" t="str">
        <f>IFERROR(ROUND(Formatif!F47,0),"")</f>
        <v/>
      </c>
      <c r="G22" s="142" t="str">
        <f>IFERROR(ROUND(Formatif!G47,0),"")</f>
        <v/>
      </c>
      <c r="H22" s="142" t="str">
        <f>IFERROR(ROUND(Formatif!H47,0),"")</f>
        <v/>
      </c>
      <c r="I22" s="142" t="str">
        <f>IFERROR(ROUND(Formatif!I47,0),"")</f>
        <v/>
      </c>
      <c r="J22" s="142" t="str">
        <f>IFERROR(ROUND(Formatif!J47,0),"")</f>
        <v/>
      </c>
      <c r="K22" s="142" t="str">
        <f>IFERROR(ROUND(Formatif!K47,0),"")</f>
        <v/>
      </c>
      <c r="L22" s="142" t="str">
        <f>IFERROR(ROUND(Formatif!L47,0),"")</f>
        <v/>
      </c>
      <c r="O22" t="str">
        <f t="shared" si="1"/>
        <v/>
      </c>
      <c r="P22" t="str">
        <f t="shared" si="2"/>
        <v/>
      </c>
      <c r="Q22" t="str">
        <f t="shared" si="3"/>
        <v/>
      </c>
      <c r="R22" t="str">
        <f t="shared" si="4"/>
        <v/>
      </c>
      <c r="S22" t="str">
        <f t="shared" si="5"/>
        <v/>
      </c>
      <c r="T22" t="str">
        <f t="shared" si="6"/>
        <v/>
      </c>
      <c r="U22" t="str">
        <f t="shared" si="7"/>
        <v/>
      </c>
      <c r="V22" t="str">
        <f t="shared" si="8"/>
        <v/>
      </c>
      <c r="W22" t="str">
        <f t="shared" si="9"/>
        <v/>
      </c>
      <c r="X22" t="str">
        <f t="shared" si="10"/>
        <v/>
      </c>
      <c r="Y22" t="e">
        <f t="shared" si="11"/>
        <v>#N/A</v>
      </c>
      <c r="Z22" s="212">
        <f t="shared" si="12"/>
        <v>0</v>
      </c>
      <c r="AA22" t="e">
        <f t="shared" si="13"/>
        <v>#N/A</v>
      </c>
      <c r="AB22" t="e">
        <f t="shared" si="14"/>
        <v>#N/A</v>
      </c>
      <c r="AC22" s="212">
        <f t="shared" si="15"/>
        <v>0</v>
      </c>
      <c r="AD22" t="e">
        <f t="shared" si="16"/>
        <v>#N/A</v>
      </c>
    </row>
    <row r="23" spans="1:41">
      <c r="A23">
        <f>IF(data!A40=0,"",data!A40)</f>
        <v>21</v>
      </c>
      <c r="B23" t="str">
        <f>IF(data!E40=0,"",data!E40)</f>
        <v>RAKA SAPUTRA</v>
      </c>
      <c r="C23" s="142" t="str">
        <f>IFERROR(ROUND(Formatif!C48,0),"")</f>
        <v/>
      </c>
      <c r="D23" s="142" t="str">
        <f>IFERROR(ROUND(Formatif!D48,0),"")</f>
        <v/>
      </c>
      <c r="E23" s="142" t="str">
        <f>IFERROR(ROUND(Formatif!E48,0),"")</f>
        <v/>
      </c>
      <c r="F23" s="142" t="str">
        <f>IFERROR(ROUND(Formatif!F48,0),"")</f>
        <v/>
      </c>
      <c r="G23" s="142" t="str">
        <f>IFERROR(ROUND(Formatif!G48,0),"")</f>
        <v/>
      </c>
      <c r="H23" s="142" t="str">
        <f>IFERROR(ROUND(Formatif!H48,0),"")</f>
        <v/>
      </c>
      <c r="I23" s="142" t="str">
        <f>IFERROR(ROUND(Formatif!I48,0),"")</f>
        <v/>
      </c>
      <c r="J23" s="142" t="str">
        <f>IFERROR(ROUND(Formatif!J48,0),"")</f>
        <v/>
      </c>
      <c r="K23" s="142" t="str">
        <f>IFERROR(ROUND(Formatif!K48,0),"")</f>
        <v/>
      </c>
      <c r="L23" s="142" t="str">
        <f>IFERROR(ROUND(Formatif!L48,0),"")</f>
        <v/>
      </c>
      <c r="O23" t="str">
        <f t="shared" si="1"/>
        <v/>
      </c>
      <c r="P23" t="str">
        <f t="shared" si="2"/>
        <v/>
      </c>
      <c r="Q23" t="str">
        <f t="shared" si="3"/>
        <v/>
      </c>
      <c r="R23" t="str">
        <f t="shared" si="4"/>
        <v/>
      </c>
      <c r="S23" t="str">
        <f t="shared" si="5"/>
        <v/>
      </c>
      <c r="T23" t="str">
        <f t="shared" si="6"/>
        <v/>
      </c>
      <c r="U23" t="str">
        <f t="shared" si="7"/>
        <v/>
      </c>
      <c r="V23" t="str">
        <f t="shared" si="8"/>
        <v/>
      </c>
      <c r="W23" t="str">
        <f t="shared" si="9"/>
        <v/>
      </c>
      <c r="X23" t="str">
        <f>IF(L23&lt;$M$10,$N$10&amp;" "&amp;$L$2,IF(L23&lt;$M$9,$N$9&amp;" "&amp;$L$2,IF(L23&lt;$M$8,$N$8&amp;" "&amp;$L$2,IF(L23&lt;$M$7,$N$7&amp;" "&amp;$L$2,IF(L23&lt;$M$6,$N$6&amp;" "&amp;$L$2,IF(L23&lt;$M$5,$N$5&amp;" "&amp;$L$2,IF(L23&lt;$M$4,$N$4&amp;" "&amp;$L$2,IF(L23&lt;$M$3,$N$3&amp;" "&amp;$L$2,""))))))))</f>
        <v/>
      </c>
      <c r="Y23" t="e">
        <f t="shared" si="11"/>
        <v>#N/A</v>
      </c>
      <c r="Z23" s="212">
        <f t="shared" si="12"/>
        <v>0</v>
      </c>
      <c r="AA23" t="e">
        <f t="shared" si="13"/>
        <v>#N/A</v>
      </c>
      <c r="AB23" t="e">
        <f t="shared" si="14"/>
        <v>#N/A</v>
      </c>
      <c r="AC23" s="212">
        <f t="shared" si="15"/>
        <v>0</v>
      </c>
      <c r="AD23" t="e">
        <f t="shared" si="16"/>
        <v>#N/A</v>
      </c>
    </row>
    <row r="24" spans="1:41">
      <c r="A24">
        <f>IF(data!A41=0,"",data!A41)</f>
        <v>22</v>
      </c>
      <c r="B24" t="str">
        <f>IF(data!E41=0,"",data!E41)</f>
        <v>RIDHO AHMAD PRABU</v>
      </c>
      <c r="C24" s="142" t="str">
        <f>IFERROR(ROUND(Formatif!C49,0),"")</f>
        <v/>
      </c>
      <c r="D24" s="142" t="str">
        <f>IFERROR(ROUND(Formatif!D49,0),"")</f>
        <v/>
      </c>
      <c r="E24" s="142" t="str">
        <f>IFERROR(ROUND(Formatif!E49,0),"")</f>
        <v/>
      </c>
      <c r="F24" s="142" t="str">
        <f>IFERROR(ROUND(Formatif!F49,0),"")</f>
        <v/>
      </c>
      <c r="G24" s="142" t="str">
        <f>IFERROR(ROUND(Formatif!G49,0),"")</f>
        <v/>
      </c>
      <c r="H24" s="142" t="str">
        <f>IFERROR(ROUND(Formatif!H49,0),"")</f>
        <v/>
      </c>
      <c r="I24" s="142" t="str">
        <f>IFERROR(ROUND(Formatif!I49,0),"")</f>
        <v/>
      </c>
      <c r="J24" s="142" t="str">
        <f>IFERROR(ROUND(Formatif!J49,0),"")</f>
        <v/>
      </c>
      <c r="K24" s="142" t="str">
        <f>IFERROR(ROUND(Formatif!K49,0),"")</f>
        <v/>
      </c>
      <c r="L24" s="142" t="str">
        <f>IFERROR(ROUND(Formatif!L49,0),"")</f>
        <v/>
      </c>
      <c r="O24" t="str">
        <f t="shared" si="1"/>
        <v/>
      </c>
      <c r="P24" t="str">
        <f t="shared" si="2"/>
        <v/>
      </c>
      <c r="Q24" t="str">
        <f t="shared" si="3"/>
        <v/>
      </c>
      <c r="R24" t="str">
        <f t="shared" si="4"/>
        <v/>
      </c>
      <c r="S24" t="str">
        <f t="shared" si="5"/>
        <v/>
      </c>
      <c r="T24" t="str">
        <f t="shared" si="6"/>
        <v/>
      </c>
      <c r="U24" t="str">
        <f t="shared" si="7"/>
        <v/>
      </c>
      <c r="V24" t="str">
        <f t="shared" si="8"/>
        <v/>
      </c>
      <c r="W24" t="str">
        <f t="shared" si="9"/>
        <v/>
      </c>
      <c r="X24" t="str">
        <f t="shared" si="10"/>
        <v/>
      </c>
      <c r="Y24" t="e">
        <f t="shared" si="11"/>
        <v>#N/A</v>
      </c>
      <c r="Z24" s="212">
        <f t="shared" si="12"/>
        <v>0</v>
      </c>
      <c r="AA24" t="e">
        <f t="shared" si="13"/>
        <v>#N/A</v>
      </c>
      <c r="AB24" t="e">
        <f t="shared" si="14"/>
        <v>#N/A</v>
      </c>
      <c r="AC24" s="212">
        <f t="shared" si="15"/>
        <v>0</v>
      </c>
      <c r="AD24" t="e">
        <f t="shared" si="16"/>
        <v>#N/A</v>
      </c>
    </row>
    <row r="25" spans="1:41">
      <c r="A25">
        <f>IF(data!A42=0,"",data!A42)</f>
        <v>23</v>
      </c>
      <c r="B25" t="str">
        <f>IF(data!E42=0,"",data!E42)</f>
        <v>DEVI RISKA</v>
      </c>
      <c r="C25" s="142" t="str">
        <f>IFERROR(ROUND(Formatif!C50,0),"")</f>
        <v/>
      </c>
      <c r="D25" s="142" t="str">
        <f>IFERROR(ROUND(Formatif!D50,0),"")</f>
        <v/>
      </c>
      <c r="E25" s="142" t="str">
        <f>IFERROR(ROUND(Formatif!E50,0),"")</f>
        <v/>
      </c>
      <c r="F25" s="142" t="str">
        <f>IFERROR(ROUND(Formatif!F50,0),"")</f>
        <v/>
      </c>
      <c r="G25" s="142" t="str">
        <f>IFERROR(ROUND(Formatif!G50,0),"")</f>
        <v/>
      </c>
      <c r="H25" s="142" t="str">
        <f>IFERROR(ROUND(Formatif!H50,0),"")</f>
        <v/>
      </c>
      <c r="I25" s="142" t="str">
        <f>IFERROR(ROUND(Formatif!I50,0),"")</f>
        <v/>
      </c>
      <c r="J25" s="142" t="str">
        <f>IFERROR(ROUND(Formatif!J50,0),"")</f>
        <v/>
      </c>
      <c r="K25" s="142" t="str">
        <f>IFERROR(ROUND(Formatif!K50,0),"")</f>
        <v/>
      </c>
      <c r="L25" s="142" t="str">
        <f>IFERROR(ROUND(Formatif!L50,0),"")</f>
        <v/>
      </c>
      <c r="O25" t="str">
        <f t="shared" si="1"/>
        <v/>
      </c>
      <c r="P25" t="str">
        <f t="shared" si="2"/>
        <v/>
      </c>
      <c r="Q25" t="str">
        <f t="shared" si="3"/>
        <v/>
      </c>
      <c r="R25" t="str">
        <f t="shared" si="4"/>
        <v/>
      </c>
      <c r="S25" t="str">
        <f t="shared" si="5"/>
        <v/>
      </c>
      <c r="T25" t="str">
        <f t="shared" si="6"/>
        <v/>
      </c>
      <c r="U25" t="str">
        <f t="shared" si="7"/>
        <v/>
      </c>
      <c r="V25" t="str">
        <f t="shared" si="8"/>
        <v/>
      </c>
      <c r="W25" t="str">
        <f t="shared" si="9"/>
        <v/>
      </c>
      <c r="X25" t="str">
        <f t="shared" si="10"/>
        <v/>
      </c>
      <c r="Y25" t="e">
        <f t="shared" si="11"/>
        <v>#N/A</v>
      </c>
      <c r="Z25" s="212">
        <f t="shared" si="12"/>
        <v>0</v>
      </c>
      <c r="AA25" t="e">
        <f t="shared" si="13"/>
        <v>#N/A</v>
      </c>
      <c r="AB25" t="e">
        <f t="shared" si="14"/>
        <v>#N/A</v>
      </c>
      <c r="AC25" s="212">
        <f t="shared" si="15"/>
        <v>0</v>
      </c>
      <c r="AD25" t="e">
        <f t="shared" si="16"/>
        <v>#N/A</v>
      </c>
    </row>
    <row r="26" spans="1:41">
      <c r="A26">
        <f>IF(data!A43=0,"",data!A43)</f>
        <v>24</v>
      </c>
      <c r="B26" t="str">
        <f>IF(data!E43=0,"",data!E43)</f>
        <v>ROBAN</v>
      </c>
      <c r="C26" s="142" t="str">
        <f>IFERROR(ROUND(Formatif!C51,0),"")</f>
        <v/>
      </c>
      <c r="D26" s="142" t="str">
        <f>IFERROR(ROUND(Formatif!D51,0),"")</f>
        <v/>
      </c>
      <c r="E26" s="142" t="str">
        <f>IFERROR(ROUND(Formatif!E51,0),"")</f>
        <v/>
      </c>
      <c r="F26" s="142" t="str">
        <f>IFERROR(ROUND(Formatif!F51,0),"")</f>
        <v/>
      </c>
      <c r="G26" s="142" t="str">
        <f>IFERROR(ROUND(Formatif!G51,0),"")</f>
        <v/>
      </c>
      <c r="H26" s="142" t="str">
        <f>IFERROR(ROUND(Formatif!H51,0),"")</f>
        <v/>
      </c>
      <c r="I26" s="142" t="str">
        <f>IFERROR(ROUND(Formatif!I51,0),"")</f>
        <v/>
      </c>
      <c r="J26" s="142" t="str">
        <f>IFERROR(ROUND(Formatif!J51,0),"")</f>
        <v/>
      </c>
      <c r="K26" s="142" t="str">
        <f>IFERROR(ROUND(Formatif!K51,0),"")</f>
        <v/>
      </c>
      <c r="L26" s="142" t="str">
        <f>IFERROR(ROUND(Formatif!L51,0),"")</f>
        <v/>
      </c>
      <c r="O26" t="str">
        <f t="shared" si="1"/>
        <v/>
      </c>
      <c r="P26" t="str">
        <f t="shared" si="2"/>
        <v/>
      </c>
      <c r="Q26" t="str">
        <f t="shared" si="3"/>
        <v/>
      </c>
      <c r="R26" t="str">
        <f t="shared" si="4"/>
        <v/>
      </c>
      <c r="S26" t="str">
        <f t="shared" si="5"/>
        <v/>
      </c>
      <c r="T26" t="str">
        <f t="shared" si="6"/>
        <v/>
      </c>
      <c r="U26" t="str">
        <f t="shared" si="7"/>
        <v/>
      </c>
      <c r="V26" t="str">
        <f t="shared" si="8"/>
        <v/>
      </c>
      <c r="W26" t="str">
        <f t="shared" si="9"/>
        <v/>
      </c>
      <c r="X26" t="str">
        <f t="shared" si="10"/>
        <v/>
      </c>
      <c r="Y26" t="e">
        <f t="shared" si="11"/>
        <v>#N/A</v>
      </c>
      <c r="Z26" s="212">
        <f t="shared" si="12"/>
        <v>0</v>
      </c>
      <c r="AA26" t="e">
        <f t="shared" si="13"/>
        <v>#N/A</v>
      </c>
      <c r="AB26" t="e">
        <f t="shared" si="14"/>
        <v>#N/A</v>
      </c>
      <c r="AC26" s="212">
        <f t="shared" si="15"/>
        <v>0</v>
      </c>
      <c r="AD26" t="e">
        <f t="shared" si="16"/>
        <v>#N/A</v>
      </c>
    </row>
    <row r="27" spans="1:41">
      <c r="A27">
        <f>IF(data!A44=0,"",data!A44)</f>
        <v>25</v>
      </c>
      <c r="B27" t="str">
        <f>IF(data!E44=0,"",data!E44)</f>
        <v>SAHRUL RAMADHAN</v>
      </c>
      <c r="C27" s="142" t="str">
        <f>IFERROR(ROUND(Formatif!C52,0),"")</f>
        <v/>
      </c>
      <c r="D27" s="142" t="str">
        <f>IFERROR(ROUND(Formatif!D52,0),"")</f>
        <v/>
      </c>
      <c r="E27" s="142" t="str">
        <f>IFERROR(ROUND(Formatif!E52,0),"")</f>
        <v/>
      </c>
      <c r="F27" s="142" t="str">
        <f>IFERROR(ROUND(Formatif!F52,0),"")</f>
        <v/>
      </c>
      <c r="G27" s="142" t="str">
        <f>IFERROR(ROUND(Formatif!G52,0),"")</f>
        <v/>
      </c>
      <c r="H27" s="142" t="str">
        <f>IFERROR(ROUND(Formatif!H52,0),"")</f>
        <v/>
      </c>
      <c r="I27" s="142" t="str">
        <f>IFERROR(ROUND(Formatif!I52,0),"")</f>
        <v/>
      </c>
      <c r="J27" s="142" t="str">
        <f>IFERROR(ROUND(Formatif!J52,0),"")</f>
        <v/>
      </c>
      <c r="K27" s="142" t="str">
        <f>IFERROR(ROUND(Formatif!K52,0),"")</f>
        <v/>
      </c>
      <c r="L27" s="142" t="str">
        <f>IFERROR(ROUND(Formatif!L52,0),"")</f>
        <v/>
      </c>
      <c r="O27" t="str">
        <f t="shared" si="1"/>
        <v/>
      </c>
      <c r="P27" t="str">
        <f t="shared" si="2"/>
        <v/>
      </c>
      <c r="Q27" t="str">
        <f t="shared" si="3"/>
        <v/>
      </c>
      <c r="R27" t="str">
        <f t="shared" si="4"/>
        <v/>
      </c>
      <c r="S27" t="str">
        <f t="shared" si="5"/>
        <v/>
      </c>
      <c r="T27" t="str">
        <f t="shared" si="6"/>
        <v/>
      </c>
      <c r="U27" t="str">
        <f t="shared" si="7"/>
        <v/>
      </c>
      <c r="V27" t="str">
        <f t="shared" si="8"/>
        <v/>
      </c>
      <c r="W27" t="str">
        <f t="shared" si="9"/>
        <v/>
      </c>
      <c r="X27" t="str">
        <f t="shared" si="10"/>
        <v/>
      </c>
      <c r="Y27" t="e">
        <f t="shared" si="11"/>
        <v>#N/A</v>
      </c>
      <c r="Z27" s="212">
        <f t="shared" si="12"/>
        <v>0</v>
      </c>
      <c r="AA27" t="e">
        <f t="shared" si="13"/>
        <v>#N/A</v>
      </c>
      <c r="AB27" t="e">
        <f t="shared" si="14"/>
        <v>#N/A</v>
      </c>
      <c r="AC27" s="212">
        <f t="shared" si="15"/>
        <v>0</v>
      </c>
      <c r="AD27" t="e">
        <f t="shared" si="16"/>
        <v>#N/A</v>
      </c>
    </row>
    <row r="28" spans="1:41">
      <c r="A28">
        <f>IF(data!A45=0,"",data!A45)</f>
        <v>26</v>
      </c>
      <c r="B28" t="str">
        <f>IF(data!E45=0,"",data!E45)</f>
        <v>SATIFA KHUMAIRAH</v>
      </c>
      <c r="C28" s="142" t="str">
        <f>IFERROR(ROUND(Formatif!C53,0),"")</f>
        <v/>
      </c>
      <c r="D28" s="142" t="str">
        <f>IFERROR(ROUND(Formatif!D53,0),"")</f>
        <v/>
      </c>
      <c r="E28" s="142" t="str">
        <f>IFERROR(ROUND(Formatif!E53,0),"")</f>
        <v/>
      </c>
      <c r="F28" s="142" t="str">
        <f>IFERROR(ROUND(Formatif!F53,0),"")</f>
        <v/>
      </c>
      <c r="G28" s="142" t="str">
        <f>IFERROR(ROUND(Formatif!G53,0),"")</f>
        <v/>
      </c>
      <c r="H28" s="142" t="str">
        <f>IFERROR(ROUND(Formatif!H53,0),"")</f>
        <v/>
      </c>
      <c r="I28" s="142" t="str">
        <f>IFERROR(ROUND(Formatif!I53,0),"")</f>
        <v/>
      </c>
      <c r="J28" s="142" t="str">
        <f>IFERROR(ROUND(Formatif!J53,0),"")</f>
        <v/>
      </c>
      <c r="K28" s="142" t="str">
        <f>IFERROR(ROUND(Formatif!K53,0),"")</f>
        <v/>
      </c>
      <c r="L28" s="142" t="str">
        <f>IFERROR(ROUND(Formatif!L53,0),"")</f>
        <v/>
      </c>
      <c r="O28" t="str">
        <f t="shared" si="1"/>
        <v/>
      </c>
      <c r="P28" t="str">
        <f t="shared" si="2"/>
        <v/>
      </c>
      <c r="Q28" t="str">
        <f t="shared" si="3"/>
        <v/>
      </c>
      <c r="R28" t="str">
        <f t="shared" si="4"/>
        <v/>
      </c>
      <c r="S28" t="str">
        <f t="shared" si="5"/>
        <v/>
      </c>
      <c r="T28" t="str">
        <f t="shared" si="6"/>
        <v/>
      </c>
      <c r="U28" t="str">
        <f t="shared" si="7"/>
        <v/>
      </c>
      <c r="V28" t="str">
        <f t="shared" si="8"/>
        <v/>
      </c>
      <c r="W28" t="str">
        <f t="shared" si="9"/>
        <v/>
      </c>
      <c r="X28" t="str">
        <f t="shared" si="10"/>
        <v/>
      </c>
      <c r="Y28" t="e">
        <f t="shared" si="11"/>
        <v>#N/A</v>
      </c>
      <c r="Z28" s="212">
        <f t="shared" si="12"/>
        <v>0</v>
      </c>
      <c r="AA28" t="e">
        <f t="shared" si="13"/>
        <v>#N/A</v>
      </c>
      <c r="AB28" t="e">
        <f t="shared" si="14"/>
        <v>#N/A</v>
      </c>
      <c r="AC28" s="212">
        <f t="shared" si="15"/>
        <v>0</v>
      </c>
      <c r="AD28" t="e">
        <f t="shared" si="16"/>
        <v>#N/A</v>
      </c>
    </row>
    <row r="29" spans="1:41">
      <c r="A29">
        <f>IF(data!A46=0,"",data!A46)</f>
        <v>27</v>
      </c>
      <c r="B29" t="str">
        <f>IF(data!E46=0,"",data!E46)</f>
        <v>SITI ASIA</v>
      </c>
      <c r="C29" s="142" t="str">
        <f>IFERROR(ROUND(Formatif!C54,0),"")</f>
        <v/>
      </c>
      <c r="D29" s="142" t="str">
        <f>IFERROR(ROUND(Formatif!D54,0),"")</f>
        <v/>
      </c>
      <c r="E29" s="142" t="str">
        <f>IFERROR(ROUND(Formatif!E54,0),"")</f>
        <v/>
      </c>
      <c r="F29" s="142" t="str">
        <f>IFERROR(ROUND(Formatif!F54,0),"")</f>
        <v/>
      </c>
      <c r="G29" s="142" t="str">
        <f>IFERROR(ROUND(Formatif!G54,0),"")</f>
        <v/>
      </c>
      <c r="H29" s="142" t="str">
        <f>IFERROR(ROUND(Formatif!H54,0),"")</f>
        <v/>
      </c>
      <c r="I29" s="142" t="str">
        <f>IFERROR(ROUND(Formatif!I54,0),"")</f>
        <v/>
      </c>
      <c r="J29" s="142" t="str">
        <f>IFERROR(ROUND(Formatif!J54,0),"")</f>
        <v/>
      </c>
      <c r="K29" s="142" t="str">
        <f>IFERROR(ROUND(Formatif!K54,0),"")</f>
        <v/>
      </c>
      <c r="L29" s="142" t="str">
        <f>IFERROR(ROUND(Formatif!L54,0),"")</f>
        <v/>
      </c>
      <c r="O29" t="str">
        <f t="shared" si="1"/>
        <v/>
      </c>
      <c r="P29" t="str">
        <f t="shared" si="2"/>
        <v/>
      </c>
      <c r="Q29" t="str">
        <f t="shared" si="3"/>
        <v/>
      </c>
      <c r="R29" t="str">
        <f t="shared" si="4"/>
        <v/>
      </c>
      <c r="S29" t="str">
        <f t="shared" si="5"/>
        <v/>
      </c>
      <c r="T29" t="str">
        <f t="shared" si="6"/>
        <v/>
      </c>
      <c r="U29" t="str">
        <f t="shared" si="7"/>
        <v/>
      </c>
      <c r="V29" t="str">
        <f t="shared" si="8"/>
        <v/>
      </c>
      <c r="W29" t="str">
        <f t="shared" si="9"/>
        <v/>
      </c>
      <c r="X29" t="str">
        <f t="shared" si="10"/>
        <v/>
      </c>
      <c r="Y29" t="e">
        <f t="shared" si="11"/>
        <v>#N/A</v>
      </c>
      <c r="Z29" s="212">
        <f t="shared" si="12"/>
        <v>0</v>
      </c>
      <c r="AA29" t="e">
        <f t="shared" si="13"/>
        <v>#N/A</v>
      </c>
      <c r="AB29" t="e">
        <f t="shared" si="14"/>
        <v>#N/A</v>
      </c>
      <c r="AC29" s="212">
        <f t="shared" si="15"/>
        <v>0</v>
      </c>
      <c r="AD29" t="e">
        <f t="shared" si="16"/>
        <v>#N/A</v>
      </c>
    </row>
    <row r="30" spans="1:41">
      <c r="A30">
        <f>IF(data!A47=0,"",data!A47)</f>
        <v>28</v>
      </c>
      <c r="B30" t="str">
        <f>IF(data!E47=0,"",data!E47)</f>
        <v>SURIANI</v>
      </c>
      <c r="C30" s="142" t="str">
        <f>IFERROR(ROUND(Formatif!C55,0),"")</f>
        <v/>
      </c>
      <c r="D30" s="142" t="str">
        <f>IFERROR(ROUND(Formatif!D55,0),"")</f>
        <v/>
      </c>
      <c r="E30" s="142" t="str">
        <f>IFERROR(ROUND(Formatif!E55,0),"")</f>
        <v/>
      </c>
      <c r="F30" s="142" t="str">
        <f>IFERROR(ROUND(Formatif!F55,0),"")</f>
        <v/>
      </c>
      <c r="G30" s="142" t="str">
        <f>IFERROR(ROUND(Formatif!G55,0),"")</f>
        <v/>
      </c>
      <c r="H30" s="142" t="str">
        <f>IFERROR(ROUND(Formatif!H55,0),"")</f>
        <v/>
      </c>
      <c r="I30" s="142" t="str">
        <f>IFERROR(ROUND(Formatif!I55,0),"")</f>
        <v/>
      </c>
      <c r="J30" s="142" t="str">
        <f>IFERROR(ROUND(Formatif!J55,0),"")</f>
        <v/>
      </c>
      <c r="K30" s="142" t="str">
        <f>IFERROR(ROUND(Formatif!K55,0),"")</f>
        <v/>
      </c>
      <c r="L30" s="142" t="str">
        <f>IFERROR(ROUND(Formatif!L55,0),"")</f>
        <v/>
      </c>
      <c r="O30" t="str">
        <f t="shared" si="1"/>
        <v/>
      </c>
      <c r="P30" t="str">
        <f t="shared" si="2"/>
        <v/>
      </c>
      <c r="Q30" t="str">
        <f t="shared" si="3"/>
        <v/>
      </c>
      <c r="R30" t="str">
        <f t="shared" si="4"/>
        <v/>
      </c>
      <c r="S30" t="str">
        <f t="shared" si="5"/>
        <v/>
      </c>
      <c r="T30" t="str">
        <f t="shared" si="6"/>
        <v/>
      </c>
      <c r="U30" t="str">
        <f t="shared" si="7"/>
        <v/>
      </c>
      <c r="V30" t="str">
        <f t="shared" si="8"/>
        <v/>
      </c>
      <c r="W30" t="str">
        <f t="shared" si="9"/>
        <v/>
      </c>
      <c r="X30" t="str">
        <f t="shared" si="10"/>
        <v/>
      </c>
      <c r="Y30" t="e">
        <f t="shared" si="11"/>
        <v>#N/A</v>
      </c>
      <c r="Z30" s="212">
        <f t="shared" si="12"/>
        <v>0</v>
      </c>
      <c r="AA30" t="e">
        <f t="shared" si="13"/>
        <v>#N/A</v>
      </c>
      <c r="AB30" t="e">
        <f t="shared" si="14"/>
        <v>#N/A</v>
      </c>
      <c r="AC30" s="212">
        <f t="shared" si="15"/>
        <v>0</v>
      </c>
      <c r="AD30" t="e">
        <f t="shared" si="16"/>
        <v>#N/A</v>
      </c>
    </row>
    <row r="31" spans="1:41">
      <c r="A31">
        <f>IF(data!A48=0,"",data!A48)</f>
        <v>29</v>
      </c>
      <c r="B31" t="str">
        <f>IF(data!E48=0,"",data!E48)</f>
        <v>USWATUN HASANAH</v>
      </c>
      <c r="C31" s="142" t="str">
        <f>IFERROR(ROUND(Formatif!C56,0),"")</f>
        <v/>
      </c>
      <c r="D31" s="142" t="str">
        <f>IFERROR(ROUND(Formatif!D56,0),"")</f>
        <v/>
      </c>
      <c r="E31" s="142" t="str">
        <f>IFERROR(ROUND(Formatif!E56,0),"")</f>
        <v/>
      </c>
      <c r="F31" s="142" t="str">
        <f>IFERROR(ROUND(Formatif!F56,0),"")</f>
        <v/>
      </c>
      <c r="G31" s="142" t="str">
        <f>IFERROR(ROUND(Formatif!G56,0),"")</f>
        <v/>
      </c>
      <c r="H31" s="142" t="str">
        <f>IFERROR(ROUND(Formatif!H56,0),"")</f>
        <v/>
      </c>
      <c r="I31" s="142" t="str">
        <f>IFERROR(ROUND(Formatif!I56,0),"")</f>
        <v/>
      </c>
      <c r="J31" s="142" t="str">
        <f>IFERROR(ROUND(Formatif!J56,0),"")</f>
        <v/>
      </c>
      <c r="K31" s="142" t="str">
        <f>IFERROR(ROUND(Formatif!K56,0),"")</f>
        <v/>
      </c>
      <c r="L31" s="142" t="str">
        <f>IFERROR(ROUND(Formatif!L56,0),"")</f>
        <v/>
      </c>
      <c r="O31" t="str">
        <f t="shared" si="1"/>
        <v/>
      </c>
      <c r="P31" t="str">
        <f t="shared" si="2"/>
        <v/>
      </c>
      <c r="Q31" t="str">
        <f t="shared" si="3"/>
        <v/>
      </c>
      <c r="R31" t="str">
        <f t="shared" si="4"/>
        <v/>
      </c>
      <c r="S31" t="str">
        <f t="shared" si="5"/>
        <v/>
      </c>
      <c r="T31" t="str">
        <f t="shared" si="6"/>
        <v/>
      </c>
      <c r="U31" t="str">
        <f t="shared" si="7"/>
        <v/>
      </c>
      <c r="V31" t="str">
        <f t="shared" si="8"/>
        <v/>
      </c>
      <c r="W31" t="str">
        <f t="shared" si="9"/>
        <v/>
      </c>
      <c r="X31" t="str">
        <f t="shared" si="10"/>
        <v/>
      </c>
      <c r="Y31" t="e">
        <f t="shared" si="11"/>
        <v>#N/A</v>
      </c>
      <c r="Z31" s="212">
        <f t="shared" si="12"/>
        <v>0</v>
      </c>
      <c r="AA31" t="e">
        <f t="shared" si="13"/>
        <v>#N/A</v>
      </c>
      <c r="AB31" t="e">
        <f t="shared" si="14"/>
        <v>#N/A</v>
      </c>
      <c r="AC31" s="212">
        <f t="shared" si="15"/>
        <v>0</v>
      </c>
      <c r="AD31" t="e">
        <f t="shared" si="16"/>
        <v>#N/A</v>
      </c>
    </row>
    <row r="32" spans="1:41">
      <c r="A32">
        <f>IF(data!A49=0,"",data!A49)</f>
        <v>30</v>
      </c>
      <c r="B32" t="str">
        <f>IF(data!E49=0,"",data!E49)</f>
        <v>ZANIS PERDANA</v>
      </c>
      <c r="C32" s="142" t="str">
        <f>IFERROR(ROUND(Formatif!C57,0),"")</f>
        <v/>
      </c>
      <c r="D32" s="142" t="str">
        <f>IFERROR(ROUND(Formatif!D57,0),"")</f>
        <v/>
      </c>
      <c r="E32" s="142" t="str">
        <f>IFERROR(ROUND(Formatif!E57,0),"")</f>
        <v/>
      </c>
      <c r="F32" s="142" t="str">
        <f>IFERROR(ROUND(Formatif!F57,0),"")</f>
        <v/>
      </c>
      <c r="G32" s="142" t="str">
        <f>IFERROR(ROUND(Formatif!G57,0),"")</f>
        <v/>
      </c>
      <c r="H32" s="142" t="str">
        <f>IFERROR(ROUND(Formatif!H57,0),"")</f>
        <v/>
      </c>
      <c r="I32" s="142" t="str">
        <f>IFERROR(ROUND(Formatif!I57,0),"")</f>
        <v/>
      </c>
      <c r="J32" s="142" t="str">
        <f>IFERROR(ROUND(Formatif!J57,0),"")</f>
        <v/>
      </c>
      <c r="K32" s="142" t="str">
        <f>IFERROR(ROUND(Formatif!K57,0),"")</f>
        <v/>
      </c>
      <c r="L32" s="142" t="str">
        <f>IFERROR(ROUND(Formatif!L57,0),"")</f>
        <v/>
      </c>
      <c r="O32" t="str">
        <f t="shared" si="1"/>
        <v/>
      </c>
      <c r="P32" t="str">
        <f t="shared" si="2"/>
        <v/>
      </c>
      <c r="Q32" t="str">
        <f t="shared" si="3"/>
        <v/>
      </c>
      <c r="R32" t="str">
        <f t="shared" si="4"/>
        <v/>
      </c>
      <c r="S32" t="str">
        <f t="shared" si="5"/>
        <v/>
      </c>
      <c r="T32" t="str">
        <f t="shared" si="6"/>
        <v/>
      </c>
      <c r="U32" t="str">
        <f t="shared" si="7"/>
        <v/>
      </c>
      <c r="V32" t="str">
        <f t="shared" si="8"/>
        <v/>
      </c>
      <c r="W32" t="str">
        <f t="shared" si="9"/>
        <v/>
      </c>
      <c r="X32" t="str">
        <f t="shared" si="10"/>
        <v/>
      </c>
      <c r="Y32" t="e">
        <f t="shared" si="11"/>
        <v>#N/A</v>
      </c>
      <c r="Z32" s="212">
        <f t="shared" si="12"/>
        <v>0</v>
      </c>
      <c r="AA32" t="e">
        <f t="shared" si="13"/>
        <v>#N/A</v>
      </c>
      <c r="AB32" t="e">
        <f t="shared" si="14"/>
        <v>#N/A</v>
      </c>
      <c r="AC32" s="212">
        <f t="shared" si="15"/>
        <v>0</v>
      </c>
      <c r="AD32" t="e">
        <f t="shared" si="16"/>
        <v>#N/A</v>
      </c>
    </row>
    <row r="33" spans="1:30">
      <c r="A33">
        <f>IF(data!A50=0,"",data!A50)</f>
        <v>31</v>
      </c>
      <c r="B33" t="str">
        <f>IF(data!E50=0,"",data!E50)</f>
        <v/>
      </c>
      <c r="C33" s="142" t="str">
        <f>IFERROR(ROUND(Formatif!C58,0),"")</f>
        <v/>
      </c>
      <c r="D33" s="142" t="str">
        <f>IFERROR(ROUND(Formatif!D58,0),"")</f>
        <v/>
      </c>
      <c r="E33" s="142" t="str">
        <f>IFERROR(ROUND(Formatif!E58,0),"")</f>
        <v/>
      </c>
      <c r="F33" s="142" t="str">
        <f>IFERROR(ROUND(Formatif!F58,0),"")</f>
        <v/>
      </c>
      <c r="G33" s="142" t="str">
        <f>IFERROR(ROUND(Formatif!G58,0),"")</f>
        <v/>
      </c>
      <c r="H33" s="142" t="str">
        <f>IFERROR(ROUND(Formatif!H58,0),"")</f>
        <v/>
      </c>
      <c r="I33" s="142" t="str">
        <f>IFERROR(ROUND(Formatif!I58,0),"")</f>
        <v/>
      </c>
      <c r="J33" s="142" t="str">
        <f>IFERROR(ROUND(Formatif!J58,0),"")</f>
        <v/>
      </c>
      <c r="K33" s="142" t="str">
        <f>IFERROR(ROUND(Formatif!K58,0),"")</f>
        <v/>
      </c>
      <c r="L33" s="142" t="str">
        <f>IFERROR(ROUND(Formatif!L58,0),"")</f>
        <v/>
      </c>
      <c r="O33" t="str">
        <f t="shared" si="1"/>
        <v/>
      </c>
      <c r="P33" t="str">
        <f t="shared" si="2"/>
        <v/>
      </c>
      <c r="Q33" t="str">
        <f t="shared" si="3"/>
        <v/>
      </c>
      <c r="R33" t="str">
        <f t="shared" si="4"/>
        <v/>
      </c>
      <c r="S33" t="str">
        <f t="shared" si="5"/>
        <v/>
      </c>
      <c r="T33" t="str">
        <f t="shared" si="6"/>
        <v/>
      </c>
      <c r="U33" t="str">
        <f t="shared" si="7"/>
        <v/>
      </c>
      <c r="V33" t="str">
        <f t="shared" si="8"/>
        <v/>
      </c>
      <c r="W33" t="str">
        <f t="shared" si="9"/>
        <v/>
      </c>
      <c r="X33" t="str">
        <f t="shared" si="10"/>
        <v/>
      </c>
      <c r="Y33" t="e">
        <f t="shared" si="11"/>
        <v>#N/A</v>
      </c>
      <c r="Z33" s="212">
        <f t="shared" si="12"/>
        <v>0</v>
      </c>
      <c r="AA33" t="e">
        <f t="shared" si="13"/>
        <v>#N/A</v>
      </c>
      <c r="AB33" t="e">
        <f t="shared" si="14"/>
        <v>#N/A</v>
      </c>
      <c r="AC33" s="212">
        <f t="shared" si="15"/>
        <v>0</v>
      </c>
      <c r="AD33" t="e">
        <f t="shared" si="16"/>
        <v>#N/A</v>
      </c>
    </row>
    <row r="34" spans="1:30">
      <c r="A34">
        <f>IF(data!A51=0,"",data!A51)</f>
        <v>32</v>
      </c>
      <c r="B34" t="str">
        <f>IF(data!E51=0,"",data!E51)</f>
        <v/>
      </c>
      <c r="C34" s="142" t="str">
        <f>IFERROR(ROUND(Formatif!C59,0),"")</f>
        <v/>
      </c>
      <c r="D34" s="142" t="str">
        <f>IFERROR(ROUND(Formatif!D59,0),"")</f>
        <v/>
      </c>
      <c r="E34" s="142" t="str">
        <f>IFERROR(ROUND(Formatif!E59,0),"")</f>
        <v/>
      </c>
      <c r="F34" s="142" t="str">
        <f>IFERROR(ROUND(Formatif!F59,0),"")</f>
        <v/>
      </c>
      <c r="G34" s="142" t="str">
        <f>IFERROR(ROUND(Formatif!G59,0),"")</f>
        <v/>
      </c>
      <c r="H34" s="142" t="str">
        <f>IFERROR(ROUND(Formatif!H59,0),"")</f>
        <v/>
      </c>
      <c r="I34" s="142" t="str">
        <f>IFERROR(ROUND(Formatif!I59,0),"")</f>
        <v/>
      </c>
      <c r="J34" s="142" t="str">
        <f>IFERROR(ROUND(Formatif!J59,0),"")</f>
        <v/>
      </c>
      <c r="K34" s="142" t="str">
        <f>IFERROR(ROUND(Formatif!K59,0),"")</f>
        <v/>
      </c>
      <c r="L34" s="142" t="str">
        <f>IFERROR(ROUND(Formatif!L59,0),"")</f>
        <v/>
      </c>
      <c r="O34" t="str">
        <f t="shared" si="1"/>
        <v/>
      </c>
      <c r="P34" t="str">
        <f t="shared" si="2"/>
        <v/>
      </c>
      <c r="Q34" t="str">
        <f t="shared" si="3"/>
        <v/>
      </c>
      <c r="R34" t="str">
        <f t="shared" si="4"/>
        <v/>
      </c>
      <c r="S34" t="str">
        <f t="shared" si="5"/>
        <v/>
      </c>
      <c r="T34" t="str">
        <f t="shared" si="6"/>
        <v/>
      </c>
      <c r="U34" t="str">
        <f t="shared" si="7"/>
        <v/>
      </c>
      <c r="V34" t="str">
        <f t="shared" si="8"/>
        <v/>
      </c>
      <c r="W34" t="str">
        <f t="shared" si="9"/>
        <v/>
      </c>
      <c r="X34" t="str">
        <f t="shared" si="10"/>
        <v/>
      </c>
      <c r="Y34" t="e">
        <f t="shared" si="11"/>
        <v>#N/A</v>
      </c>
      <c r="Z34" s="212">
        <f t="shared" si="12"/>
        <v>0</v>
      </c>
      <c r="AA34" t="e">
        <f t="shared" si="13"/>
        <v>#N/A</v>
      </c>
      <c r="AB34" t="e">
        <f t="shared" si="14"/>
        <v>#N/A</v>
      </c>
      <c r="AC34" s="212">
        <f t="shared" si="15"/>
        <v>0</v>
      </c>
      <c r="AD34" t="e">
        <f t="shared" si="16"/>
        <v>#N/A</v>
      </c>
    </row>
    <row r="35" spans="1:30">
      <c r="A35">
        <f>IF(data!A52=0,"",data!A52)</f>
        <v>33</v>
      </c>
      <c r="B35" t="str">
        <f>IF(data!E52=0,"",data!E52)</f>
        <v/>
      </c>
      <c r="C35" s="142" t="str">
        <f>IFERROR(ROUND(Formatif!C60,0),"")</f>
        <v/>
      </c>
      <c r="D35" s="142" t="str">
        <f>IFERROR(ROUND(Formatif!D60,0),"")</f>
        <v/>
      </c>
      <c r="E35" s="142" t="str">
        <f>IFERROR(ROUND(Formatif!E60,0),"")</f>
        <v/>
      </c>
      <c r="F35" s="142" t="str">
        <f>IFERROR(ROUND(Formatif!F60,0),"")</f>
        <v/>
      </c>
      <c r="G35" s="142" t="str">
        <f>IFERROR(ROUND(Formatif!G60,0),"")</f>
        <v/>
      </c>
      <c r="H35" s="142" t="str">
        <f>IFERROR(ROUND(Formatif!H60,0),"")</f>
        <v/>
      </c>
      <c r="I35" s="142" t="str">
        <f>IFERROR(ROUND(Formatif!I60,0),"")</f>
        <v/>
      </c>
      <c r="J35" s="142" t="str">
        <f>IFERROR(ROUND(Formatif!J60,0),"")</f>
        <v/>
      </c>
      <c r="K35" s="142" t="str">
        <f>IFERROR(ROUND(Formatif!K60,0),"")</f>
        <v/>
      </c>
      <c r="L35" s="142" t="str">
        <f>IFERROR(ROUND(Formatif!L60,0),"")</f>
        <v/>
      </c>
      <c r="O35" t="str">
        <f t="shared" si="1"/>
        <v/>
      </c>
      <c r="P35" t="str">
        <f t="shared" si="2"/>
        <v/>
      </c>
      <c r="Q35" t="str">
        <f t="shared" si="3"/>
        <v/>
      </c>
      <c r="R35" t="str">
        <f t="shared" si="4"/>
        <v/>
      </c>
      <c r="S35" t="str">
        <f t="shared" si="5"/>
        <v/>
      </c>
      <c r="T35" t="str">
        <f t="shared" si="6"/>
        <v/>
      </c>
      <c r="U35" t="str">
        <f t="shared" si="7"/>
        <v/>
      </c>
      <c r="V35" t="str">
        <f t="shared" si="8"/>
        <v/>
      </c>
      <c r="W35" t="str">
        <f t="shared" si="9"/>
        <v/>
      </c>
      <c r="X35" t="str">
        <f t="shared" si="10"/>
        <v/>
      </c>
      <c r="Y35" t="e">
        <f t="shared" si="11"/>
        <v>#N/A</v>
      </c>
      <c r="Z35" s="212">
        <f t="shared" si="12"/>
        <v>0</v>
      </c>
      <c r="AA35" t="e">
        <f t="shared" si="13"/>
        <v>#N/A</v>
      </c>
      <c r="AB35" t="e">
        <f t="shared" si="14"/>
        <v>#N/A</v>
      </c>
      <c r="AC35" s="212">
        <f t="shared" si="15"/>
        <v>0</v>
      </c>
      <c r="AD35" t="e">
        <f t="shared" si="16"/>
        <v>#N/A</v>
      </c>
    </row>
    <row r="36" spans="1:30">
      <c r="A36">
        <f>IF(data!A53=0,"",data!A53)</f>
        <v>34</v>
      </c>
      <c r="B36" t="str">
        <f>IF(data!E53=0,"",data!E53)</f>
        <v/>
      </c>
      <c r="C36" s="142" t="str">
        <f>IFERROR(ROUND(Formatif!C61,0),"")</f>
        <v/>
      </c>
      <c r="D36" s="142" t="str">
        <f>IFERROR(ROUND(Formatif!D61,0),"")</f>
        <v/>
      </c>
      <c r="E36" s="142" t="str">
        <f>IFERROR(ROUND(Formatif!E61,0),"")</f>
        <v/>
      </c>
      <c r="F36" s="142" t="str">
        <f>IFERROR(ROUND(Formatif!F61,0),"")</f>
        <v/>
      </c>
      <c r="G36" s="142" t="str">
        <f>IFERROR(ROUND(Formatif!G61,0),"")</f>
        <v/>
      </c>
      <c r="H36" s="142" t="str">
        <f>IFERROR(ROUND(Formatif!H61,0),"")</f>
        <v/>
      </c>
      <c r="I36" s="142" t="str">
        <f>IFERROR(ROUND(Formatif!I61,0),"")</f>
        <v/>
      </c>
      <c r="J36" s="142" t="str">
        <f>IFERROR(ROUND(Formatif!J61,0),"")</f>
        <v/>
      </c>
      <c r="K36" s="142" t="str">
        <f>IFERROR(ROUND(Formatif!K61,0),"")</f>
        <v/>
      </c>
      <c r="L36" s="142" t="str">
        <f>IFERROR(ROUND(Formatif!L61,0),"")</f>
        <v/>
      </c>
      <c r="O36" t="str">
        <f t="shared" si="1"/>
        <v/>
      </c>
      <c r="P36" t="str">
        <f t="shared" si="2"/>
        <v/>
      </c>
      <c r="Q36" t="str">
        <f t="shared" si="3"/>
        <v/>
      </c>
      <c r="R36" t="str">
        <f t="shared" si="4"/>
        <v/>
      </c>
      <c r="S36" t="str">
        <f t="shared" si="5"/>
        <v/>
      </c>
      <c r="T36" t="str">
        <f t="shared" si="6"/>
        <v/>
      </c>
      <c r="U36" t="str">
        <f t="shared" si="7"/>
        <v/>
      </c>
      <c r="V36" t="str">
        <f t="shared" si="8"/>
        <v/>
      </c>
      <c r="W36" t="str">
        <f t="shared" si="9"/>
        <v/>
      </c>
      <c r="X36" t="str">
        <f t="shared" si="10"/>
        <v/>
      </c>
      <c r="Y36" t="e">
        <f t="shared" ref="Y36:Y37" si="17">INDEX($C$2:$L$2,MATCH(Z36,C36:L36,0))</f>
        <v>#N/A</v>
      </c>
      <c r="Z36" s="212">
        <f t="shared" ref="Z36:Z37" si="18">MAX(C36:L36)</f>
        <v>0</v>
      </c>
      <c r="AA36" t="e">
        <f t="shared" ref="AA36:AA37" si="19">B36&amp;" "&amp;IF(Z36&lt;$M$10,$N$10&amp;" "&amp;Y36,IF(Z36&lt;$M$9,$N$9&amp;" "&amp;Y36,IF(Z36&lt;$M$8,$N$8&amp;" "&amp;Y36,IF(Z36&lt;$M$7,$N$7&amp;" "&amp;Y36,IF(Z36&lt;$M$6,$N$6&amp;" "&amp;Y36,IF(Z36&lt;$M$5,$N$5&amp;" "&amp;Y36,IF(Z36&lt;$M$4,$N$4&amp;" "&amp;Y36,IF(Z36&lt;$M$3,$N$3&amp;" "&amp;Y36,""""))))))))</f>
        <v>#N/A</v>
      </c>
      <c r="AB36" t="e">
        <f t="shared" ref="AB36:AB37" si="20">INDEX($C$2:$L$2,MATCH(AC36,C36:L36,0))</f>
        <v>#N/A</v>
      </c>
      <c r="AC36" s="212">
        <f t="shared" ref="AC36:AC37" si="21">MIN(C36:L36)</f>
        <v>0</v>
      </c>
      <c r="AD36" t="e">
        <f t="shared" ref="AD36:AD37" si="22">B36&amp;" "&amp; IF(AC36&lt;$M$10,$N$10&amp;" "&amp;AB36,IF(AC36&lt;$M$9,$N$9&amp;" "&amp;AB36,IF(AC36&lt;$M$8,$N$8&amp;" "&amp;AB36,IF(AC36&lt;$M$7,$N$7&amp;" "&amp;AB36,IF(AC36&lt;$M$6,$N$6&amp;" "&amp;AB36,IF(AC36&lt;$M$5,$N$5&amp;" "&amp;AB36,IF(AC36&lt;$M$4,$N$4&amp;" "&amp;AB36,IF(AC36&lt;$M$3,$N$3&amp;" "&amp;AB36,""))))))))</f>
        <v>#N/A</v>
      </c>
    </row>
    <row r="37" spans="1:30">
      <c r="A37">
        <f>IF(data!A54=0,"",data!A54)</f>
        <v>35</v>
      </c>
      <c r="B37" t="str">
        <f>IF(data!E54=0,"",data!E54)</f>
        <v/>
      </c>
      <c r="C37" s="142" t="str">
        <f>IFERROR(ROUND(Formatif!C62,0),"")</f>
        <v/>
      </c>
      <c r="D37" s="142" t="str">
        <f>IFERROR(ROUND(Formatif!D62,0),"")</f>
        <v/>
      </c>
      <c r="E37" s="142" t="str">
        <f>IFERROR(ROUND(Formatif!E62,0),"")</f>
        <v/>
      </c>
      <c r="F37" s="142" t="str">
        <f>IFERROR(ROUND(Formatif!F62,0),"")</f>
        <v/>
      </c>
      <c r="G37" s="142" t="str">
        <f>IFERROR(ROUND(Formatif!G62,0),"")</f>
        <v/>
      </c>
      <c r="H37" s="142" t="str">
        <f>IFERROR(ROUND(Formatif!H62,0),"")</f>
        <v/>
      </c>
      <c r="I37" s="142" t="str">
        <f>IFERROR(ROUND(Formatif!I62,0),"")</f>
        <v/>
      </c>
      <c r="J37" s="142" t="str">
        <f>IFERROR(ROUND(Formatif!J62,0),"")</f>
        <v/>
      </c>
      <c r="K37" s="142" t="str">
        <f>IFERROR(ROUND(Formatif!K62,0),"")</f>
        <v/>
      </c>
      <c r="L37" s="142" t="str">
        <f>IFERROR(ROUND(Formatif!L62,0),"")</f>
        <v/>
      </c>
      <c r="O37" t="str">
        <f t="shared" si="1"/>
        <v/>
      </c>
      <c r="P37" t="str">
        <f t="shared" si="2"/>
        <v/>
      </c>
      <c r="Q37" t="str">
        <f t="shared" si="3"/>
        <v/>
      </c>
      <c r="R37" t="str">
        <f t="shared" si="4"/>
        <v/>
      </c>
      <c r="S37" t="str">
        <f t="shared" si="5"/>
        <v/>
      </c>
      <c r="T37" t="str">
        <f t="shared" si="6"/>
        <v/>
      </c>
      <c r="U37" t="str">
        <f t="shared" si="7"/>
        <v/>
      </c>
      <c r="V37" t="str">
        <f t="shared" si="8"/>
        <v/>
      </c>
      <c r="W37" t="str">
        <f t="shared" si="9"/>
        <v/>
      </c>
      <c r="X37" t="str">
        <f t="shared" si="10"/>
        <v/>
      </c>
      <c r="Y37" t="e">
        <f t="shared" si="17"/>
        <v>#N/A</v>
      </c>
      <c r="Z37" s="212">
        <f t="shared" si="18"/>
        <v>0</v>
      </c>
      <c r="AA37" t="e">
        <f t="shared" si="19"/>
        <v>#N/A</v>
      </c>
      <c r="AB37" t="e">
        <f t="shared" si="20"/>
        <v>#N/A</v>
      </c>
      <c r="AC37" s="212">
        <f t="shared" si="21"/>
        <v>0</v>
      </c>
      <c r="AD37" t="e">
        <f t="shared" si="22"/>
        <v>#N/A</v>
      </c>
    </row>
  </sheetData>
  <sheetProtection password="CA29" sheet="1" objects="1" scenarios="1"/>
  <pageMargins left="0.7" right="0.7" top="0.75" bottom="0.75" header="0.3" footer="0.3"/>
  <pageSetup paperSize="1000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2"/>
  <sheetViews>
    <sheetView showRowColHeaders="0" zoomScale="145" zoomScaleNormal="145" workbookViewId="0">
      <selection sqref="A1:B1"/>
    </sheetView>
  </sheetViews>
  <sheetFormatPr defaultColWidth="0" defaultRowHeight="15" zeroHeight="1"/>
  <cols>
    <col min="1" max="1" width="4.140625" customWidth="1"/>
    <col min="2" max="2" width="64.7109375" bestFit="1" customWidth="1"/>
    <col min="3" max="16384" width="9.140625" hidden="1"/>
  </cols>
  <sheetData>
    <row r="1" spans="1:2" ht="31.5">
      <c r="A1" s="502"/>
      <c r="B1" s="502"/>
    </row>
    <row r="2" spans="1:2">
      <c r="A2" s="224"/>
      <c r="B2" s="224"/>
    </row>
    <row r="3" spans="1:2" ht="21">
      <c r="A3" s="503" t="s">
        <v>227</v>
      </c>
      <c r="B3" s="503"/>
    </row>
    <row r="4" spans="1:2">
      <c r="A4" s="224"/>
      <c r="B4" s="224"/>
    </row>
    <row r="5" spans="1:2">
      <c r="A5" s="225">
        <v>1</v>
      </c>
      <c r="B5" s="226" t="s">
        <v>223</v>
      </c>
    </row>
    <row r="6" spans="1:2">
      <c r="A6" s="225">
        <v>2</v>
      </c>
      <c r="B6" s="226" t="s">
        <v>267</v>
      </c>
    </row>
    <row r="7" spans="1:2">
      <c r="A7" s="225">
        <v>3</v>
      </c>
      <c r="B7" s="226" t="s">
        <v>224</v>
      </c>
    </row>
    <row r="8" spans="1:2">
      <c r="A8" s="225">
        <v>4</v>
      </c>
      <c r="B8" s="226" t="s">
        <v>225</v>
      </c>
    </row>
    <row r="9" spans="1:2" ht="45">
      <c r="A9" s="243">
        <v>5</v>
      </c>
      <c r="B9" s="227" t="s">
        <v>226</v>
      </c>
    </row>
    <row r="10" spans="1:2" hidden="1"/>
    <row r="11" spans="1:2" hidden="1"/>
    <row r="12" spans="1:2" hidden="1"/>
    <row r="13" spans="1:2" hidden="1"/>
    <row r="14" spans="1:2" hidden="1"/>
    <row r="15" spans="1:2" hidden="1"/>
    <row r="16" spans="1:2" hidden="1"/>
    <row r="17" hidden="1"/>
    <row r="18" hidden="1"/>
    <row r="19" hidden="1"/>
    <row r="20" hidden="1"/>
    <row r="21" hidden="1"/>
    <row r="22" hidden="1"/>
  </sheetData>
  <sheetProtection password="CA29" sheet="1" objects="1" scenarios="1"/>
  <mergeCells count="2">
    <mergeCell ref="A1:B1"/>
    <mergeCell ref="A3:B3"/>
  </mergeCell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2"/>
  <sheetViews>
    <sheetView showRowColHeaders="0" workbookViewId="0"/>
  </sheetViews>
  <sheetFormatPr defaultColWidth="0" defaultRowHeight="15" zeroHeight="1"/>
  <cols>
    <col min="1" max="1" width="3.85546875" customWidth="1"/>
    <col min="2" max="13" width="9.140625" style="1" customWidth="1"/>
    <col min="14" max="14" width="9.140625" customWidth="1"/>
    <col min="15" max="16384" width="9.140625" hidden="1"/>
  </cols>
  <sheetData>
    <row r="1" spans="1:14">
      <c r="A1" s="1"/>
      <c r="N1" s="1"/>
    </row>
    <row r="2" spans="1:14" ht="18">
      <c r="A2" s="1"/>
      <c r="B2" s="504" t="s">
        <v>235</v>
      </c>
      <c r="C2" s="504"/>
      <c r="D2" s="504"/>
      <c r="E2" s="504"/>
      <c r="F2" s="504"/>
      <c r="G2" s="504"/>
      <c r="H2" s="504"/>
      <c r="I2" s="504"/>
      <c r="J2" s="504"/>
      <c r="K2" s="504"/>
      <c r="L2" s="504"/>
      <c r="M2" s="504"/>
      <c r="N2" s="1"/>
    </row>
    <row r="3" spans="1:14">
      <c r="A3" s="1"/>
      <c r="B3" s="239"/>
      <c r="C3" s="239"/>
      <c r="D3" s="239"/>
      <c r="E3" s="239"/>
      <c r="F3" s="239"/>
      <c r="G3" s="239"/>
      <c r="H3" s="239"/>
      <c r="I3" s="239"/>
      <c r="J3" s="239"/>
      <c r="K3" s="239"/>
      <c r="L3" s="239"/>
      <c r="M3" s="239"/>
      <c r="N3" s="1"/>
    </row>
    <row r="4" spans="1:14">
      <c r="A4" s="1"/>
      <c r="B4" s="241" t="s">
        <v>1</v>
      </c>
      <c r="C4" s="241"/>
      <c r="D4" s="241" t="s">
        <v>245</v>
      </c>
      <c r="E4" s="241"/>
      <c r="F4" s="241"/>
      <c r="G4" s="241"/>
      <c r="H4" s="240"/>
      <c r="I4" s="240"/>
      <c r="J4" s="240"/>
      <c r="K4" s="240"/>
      <c r="L4" s="240"/>
      <c r="M4" s="240"/>
      <c r="N4" s="1"/>
    </row>
    <row r="5" spans="1:14">
      <c r="A5" s="1"/>
      <c r="B5" s="241" t="s">
        <v>236</v>
      </c>
      <c r="C5" s="241"/>
      <c r="D5" s="241" t="s">
        <v>246</v>
      </c>
      <c r="E5" s="241"/>
      <c r="F5" s="241"/>
      <c r="G5" s="241"/>
      <c r="H5" s="240"/>
      <c r="I5" s="240"/>
      <c r="J5" s="240"/>
      <c r="K5" s="240"/>
      <c r="L5" s="240"/>
      <c r="M5" s="240"/>
      <c r="N5" s="1"/>
    </row>
    <row r="6" spans="1:14">
      <c r="A6" s="1"/>
      <c r="B6" s="241" t="s">
        <v>237</v>
      </c>
      <c r="C6" s="241"/>
      <c r="D6" s="241" t="s">
        <v>247</v>
      </c>
      <c r="E6" s="241"/>
      <c r="F6" s="241"/>
      <c r="G6" s="241"/>
      <c r="H6" s="240"/>
      <c r="I6" s="240"/>
      <c r="J6" s="240"/>
      <c r="K6" s="240"/>
      <c r="L6" s="240"/>
      <c r="M6" s="240"/>
      <c r="N6" s="1"/>
    </row>
    <row r="7" spans="1:14">
      <c r="A7" s="1"/>
      <c r="B7" s="241" t="s">
        <v>238</v>
      </c>
      <c r="C7" s="241"/>
      <c r="D7" s="241" t="s">
        <v>248</v>
      </c>
      <c r="E7" s="241"/>
      <c r="F7" s="241"/>
      <c r="G7" s="241"/>
      <c r="H7" s="240"/>
      <c r="I7" s="240"/>
      <c r="J7" s="240"/>
      <c r="K7" s="240"/>
      <c r="L7" s="240"/>
      <c r="M7" s="240"/>
      <c r="N7" s="1"/>
    </row>
    <row r="8" spans="1:14">
      <c r="A8" s="1"/>
      <c r="B8" s="241" t="s">
        <v>34</v>
      </c>
      <c r="C8" s="241"/>
      <c r="D8" s="241" t="s">
        <v>249</v>
      </c>
      <c r="E8" s="241"/>
      <c r="F8" s="241"/>
      <c r="G8" s="241"/>
      <c r="H8" s="240"/>
      <c r="I8" s="240"/>
      <c r="J8" s="240"/>
      <c r="K8" s="240"/>
      <c r="L8" s="240"/>
      <c r="M8" s="240"/>
      <c r="N8" s="1"/>
    </row>
    <row r="9" spans="1:14">
      <c r="A9" s="1"/>
      <c r="B9" s="241" t="s">
        <v>239</v>
      </c>
      <c r="C9" s="241"/>
      <c r="D9" s="241" t="s">
        <v>240</v>
      </c>
      <c r="E9" s="241"/>
      <c r="F9" s="241"/>
      <c r="G9" s="241"/>
      <c r="H9" s="240"/>
      <c r="I9" s="240"/>
      <c r="J9" s="240"/>
      <c r="K9" s="240"/>
      <c r="L9" s="240"/>
      <c r="M9" s="240"/>
      <c r="N9" s="1"/>
    </row>
    <row r="10" spans="1:14">
      <c r="A10" s="1"/>
      <c r="B10" s="241" t="s">
        <v>241</v>
      </c>
      <c r="C10" s="241"/>
      <c r="D10" s="241" t="s">
        <v>250</v>
      </c>
      <c r="E10" s="241"/>
      <c r="F10" s="241"/>
      <c r="G10" s="241"/>
      <c r="H10" s="240"/>
      <c r="I10" s="240"/>
      <c r="J10" s="240"/>
      <c r="K10" s="240"/>
      <c r="L10" s="240"/>
      <c r="M10" s="240"/>
      <c r="N10" s="1"/>
    </row>
    <row r="11" spans="1:14">
      <c r="A11" s="1"/>
      <c r="B11" s="241" t="s">
        <v>242</v>
      </c>
      <c r="C11" s="241"/>
      <c r="D11" s="241" t="s">
        <v>251</v>
      </c>
      <c r="E11" s="241"/>
      <c r="F11" s="241"/>
      <c r="G11" s="241"/>
      <c r="H11" s="240"/>
      <c r="I11" s="240"/>
      <c r="J11" s="240"/>
      <c r="K11" s="240"/>
      <c r="L11" s="240"/>
      <c r="M11" s="240"/>
      <c r="N11" s="1"/>
    </row>
    <row r="12" spans="1:14">
      <c r="A12" s="1"/>
      <c r="B12" s="241" t="s">
        <v>243</v>
      </c>
      <c r="C12" s="241"/>
      <c r="D12" s="241" t="s">
        <v>252</v>
      </c>
      <c r="E12" s="241"/>
      <c r="F12" s="241"/>
      <c r="G12" s="241"/>
      <c r="H12" s="240"/>
      <c r="I12" s="240"/>
      <c r="J12" s="240"/>
      <c r="K12" s="240"/>
      <c r="L12" s="240"/>
      <c r="M12" s="240"/>
      <c r="N12" s="1"/>
    </row>
    <row r="13" spans="1:14">
      <c r="A13" s="1"/>
      <c r="B13" s="241" t="s">
        <v>244</v>
      </c>
      <c r="C13" s="241"/>
      <c r="D13" s="241" t="s">
        <v>253</v>
      </c>
      <c r="E13" s="241"/>
      <c r="F13" s="241"/>
      <c r="G13" s="241"/>
      <c r="H13" s="240"/>
      <c r="I13" s="240"/>
      <c r="J13" s="240"/>
      <c r="K13" s="240"/>
      <c r="L13" s="240"/>
      <c r="M13" s="240"/>
      <c r="N13" s="1"/>
    </row>
    <row r="14" spans="1:14">
      <c r="A14" s="1"/>
      <c r="B14" s="245" t="s">
        <v>254</v>
      </c>
      <c r="C14" s="241"/>
      <c r="D14" s="241"/>
      <c r="E14" s="241"/>
      <c r="F14" s="241"/>
      <c r="G14" s="241"/>
      <c r="H14" s="240"/>
      <c r="I14" s="240"/>
      <c r="J14" s="240"/>
      <c r="K14" s="240"/>
      <c r="L14" s="240"/>
      <c r="M14" s="240"/>
      <c r="N14" s="1"/>
    </row>
    <row r="15" spans="1:14">
      <c r="A15" s="1"/>
      <c r="B15" s="241" t="s">
        <v>255</v>
      </c>
      <c r="C15" s="241"/>
      <c r="D15" s="241"/>
      <c r="E15" s="241"/>
      <c r="F15" s="241"/>
      <c r="G15" s="241"/>
      <c r="H15" s="240"/>
      <c r="I15" s="240"/>
      <c r="J15" s="240"/>
      <c r="K15" s="240"/>
      <c r="L15" s="240"/>
      <c r="M15" s="240"/>
      <c r="N15" s="1"/>
    </row>
    <row r="16" spans="1:14">
      <c r="A16" s="1"/>
      <c r="B16" s="241" t="s">
        <v>256</v>
      </c>
      <c r="C16" s="241"/>
      <c r="D16" s="241"/>
      <c r="E16" s="241"/>
      <c r="F16" s="241"/>
      <c r="G16" s="241"/>
      <c r="H16" s="240"/>
      <c r="I16" s="240"/>
      <c r="J16" s="240"/>
      <c r="K16" s="240"/>
      <c r="L16" s="240"/>
      <c r="M16" s="240"/>
      <c r="N16" s="1"/>
    </row>
    <row r="17" spans="1:14">
      <c r="A17" s="1"/>
      <c r="B17" s="241" t="s">
        <v>257</v>
      </c>
      <c r="C17" s="241"/>
      <c r="D17" s="241"/>
      <c r="E17" s="241"/>
      <c r="F17" s="241"/>
      <c r="G17" s="241"/>
      <c r="H17" s="240"/>
      <c r="I17" s="240"/>
      <c r="J17" s="240"/>
      <c r="K17" s="240"/>
      <c r="L17" s="240"/>
      <c r="M17" s="240"/>
      <c r="N17" s="1"/>
    </row>
    <row r="18" spans="1:14">
      <c r="A18" s="1"/>
      <c r="B18" s="241" t="s">
        <v>258</v>
      </c>
      <c r="C18" s="241"/>
      <c r="D18" s="241"/>
      <c r="E18" s="241"/>
      <c r="F18" s="241"/>
      <c r="G18" s="241"/>
      <c r="H18" s="240"/>
      <c r="I18" s="240"/>
      <c r="J18" s="240"/>
      <c r="K18" s="240"/>
      <c r="L18" s="240"/>
      <c r="M18" s="240"/>
      <c r="N18" s="1"/>
    </row>
    <row r="19" spans="1:14">
      <c r="A19" s="1"/>
      <c r="B19" s="241" t="s">
        <v>259</v>
      </c>
      <c r="C19" s="241"/>
      <c r="D19" s="241"/>
      <c r="E19" s="241"/>
      <c r="F19" s="241"/>
      <c r="G19" s="241"/>
      <c r="H19" s="240"/>
      <c r="I19" s="240"/>
      <c r="J19" s="240"/>
      <c r="K19" s="240"/>
      <c r="L19" s="240"/>
      <c r="M19" s="240"/>
      <c r="N19" s="1"/>
    </row>
    <row r="20" spans="1:14">
      <c r="A20" s="1"/>
      <c r="B20" s="242"/>
      <c r="C20" s="242"/>
      <c r="D20" s="242"/>
      <c r="E20" s="242"/>
      <c r="F20" s="239"/>
      <c r="G20" s="239"/>
      <c r="H20" s="239"/>
      <c r="I20" s="239"/>
      <c r="J20" s="239"/>
      <c r="K20" s="239"/>
      <c r="L20" s="239"/>
      <c r="M20" s="239"/>
      <c r="N20" s="1"/>
    </row>
    <row r="21" spans="1:14">
      <c r="A21" s="1"/>
      <c r="B21" s="242"/>
      <c r="C21" s="242"/>
      <c r="D21" s="242"/>
      <c r="E21" s="242"/>
      <c r="F21" s="239"/>
      <c r="G21" s="239"/>
      <c r="H21" s="239"/>
      <c r="I21" s="239"/>
      <c r="J21" s="239"/>
      <c r="K21" s="239"/>
      <c r="L21" s="239"/>
      <c r="M21" s="239"/>
      <c r="N21" s="1"/>
    </row>
    <row r="22" spans="1:14">
      <c r="A22" s="1"/>
      <c r="N22" s="1"/>
    </row>
  </sheetData>
  <sheetProtection password="CA29" sheet="1" objects="1" scenarios="1"/>
  <mergeCells count="1">
    <mergeCell ref="B2:M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HOME</vt:lpstr>
      <vt:lpstr>Kriteria</vt:lpstr>
      <vt:lpstr>data</vt:lpstr>
      <vt:lpstr>Formatif</vt:lpstr>
      <vt:lpstr>Wali Kelas</vt:lpstr>
      <vt:lpstr>DS</vt:lpstr>
      <vt:lpstr>OLAH Formatif</vt:lpstr>
      <vt:lpstr>Petunjuk</vt:lpstr>
      <vt:lpstr>profil</vt:lpstr>
      <vt:lpstr>Rank</vt:lpstr>
      <vt:lpstr>UK</vt:lpstr>
      <vt:lpstr>Prj</vt:lpstr>
      <vt:lpstr>Pf</vt:lpstr>
      <vt:lpstr>PTS</vt:lpstr>
      <vt:lpstr>Diri Sendiri</vt:lpstr>
      <vt:lpstr>PAT</vt:lpstr>
      <vt:lpstr>Jur KI1</vt:lpstr>
      <vt:lpstr>Jur KI2</vt:lpstr>
      <vt:lpstr>OLAH Ketrmpln</vt:lpstr>
      <vt:lpstr>'Diri Sendiri'!Print_Area</vt:lpstr>
      <vt:lpstr>DS!Print_Area</vt:lpstr>
      <vt:lpstr>'Jur KI1'!Print_Area</vt:lpstr>
      <vt:lpstr>'Jur KI2'!Print_Area</vt:lpstr>
      <vt:lpstr>PAT!Print_Area</vt:lpstr>
      <vt:lpstr>Rank!Print_Area</vt:lpstr>
      <vt:lpstr>'Wali Kelas'!Print_Area</vt:lpstr>
      <vt:lpstr>'Jur KI1'!Print_Titles</vt:lpstr>
      <vt:lpstr>'Jur KI2'!Print_Titles</vt:lpstr>
    </vt:vector>
  </TitlesOfParts>
  <Company>SMP YWKA BANDUNG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zuhe1</dc:creator>
  <cp:lastModifiedBy>SENTRAL MUSLIM</cp:lastModifiedBy>
  <cp:lastPrinted>2022-10-09T15:52:07Z</cp:lastPrinted>
  <dcterms:created xsi:type="dcterms:W3CDTF">2017-10-11T06:35:23Z</dcterms:created>
  <dcterms:modified xsi:type="dcterms:W3CDTF">2022-10-19T04:21:31Z</dcterms:modified>
</cp:coreProperties>
</file>